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на сайт" sheetId="3" r:id="rId1"/>
    <sheet name="Лист2" sheetId="2" r:id="rId2"/>
  </sheets>
  <externalReferences>
    <externalReference r:id="rId3"/>
    <externalReference r:id="rId4"/>
  </externalReferences>
  <calcPr calcId="125725"/>
</workbook>
</file>

<file path=xl/calcChain.xml><?xml version="1.0" encoding="utf-8"?>
<calcChain xmlns="http://schemas.openxmlformats.org/spreadsheetml/2006/main">
  <c r="D179" i="3"/>
  <c r="D61"/>
  <c r="F40"/>
  <c r="H203"/>
  <c r="G203"/>
  <c r="F203"/>
  <c r="E203"/>
  <c r="D203"/>
  <c r="H202"/>
  <c r="G202"/>
  <c r="F202"/>
  <c r="E202"/>
  <c r="D202"/>
  <c r="G199"/>
  <c r="F199"/>
  <c r="E199"/>
  <c r="D199"/>
  <c r="I198"/>
  <c r="H198"/>
  <c r="G198"/>
  <c r="F198"/>
  <c r="E198"/>
  <c r="D198"/>
  <c r="G197"/>
  <c r="F197"/>
  <c r="E197"/>
  <c r="D197"/>
  <c r="F171"/>
  <c r="D171"/>
  <c r="F157"/>
  <c r="E157"/>
  <c r="D157"/>
  <c r="E123"/>
  <c r="F70"/>
  <c r="E70"/>
  <c r="E61"/>
  <c r="D70"/>
  <c r="F61"/>
  <c r="H45"/>
  <c r="D43"/>
</calcChain>
</file>

<file path=xl/comments1.xml><?xml version="1.0" encoding="utf-8"?>
<comments xmlns="http://schemas.openxmlformats.org/spreadsheetml/2006/main">
  <authors>
    <author>Автор</author>
  </authors>
  <commentList>
    <comment ref="D4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прибыль ( убыток) от продаж+проценты к уплате+амортизация</t>
        </r>
      </text>
    </comment>
    <comment ref="D6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здесь и покупка сидит</t>
        </r>
      </text>
    </comment>
    <comment ref="B20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связи с тем, что не ценовая зона , то не утверждается</t>
        </r>
      </text>
    </comment>
  </commentList>
</comments>
</file>

<file path=xl/sharedStrings.xml><?xml version="1.0" encoding="utf-8"?>
<sst xmlns="http://schemas.openxmlformats.org/spreadsheetml/2006/main" count="489" uniqueCount="234">
  <si>
    <t xml:space="preserve">                                                                  (форма)</t>
  </si>
  <si>
    <t xml:space="preserve">                          П Р Е Д Л О Ж Е Н И Е</t>
  </si>
  <si>
    <t xml:space="preserve">      о размере цен (тарифов), долгосрочных параметров регулирования</t>
  </si>
  <si>
    <t xml:space="preserve">                             (расчетный период регулирования)</t>
  </si>
  <si>
    <t xml:space="preserve">          (полное и сокращенное наименование юридического лица)</t>
  </si>
  <si>
    <t>Раздел 1. Информация об организации</t>
  </si>
  <si>
    <t>N п/п</t>
  </si>
  <si>
    <t>1.</t>
  </si>
  <si>
    <t>1.1.</t>
  </si>
  <si>
    <t>1.2.</t>
  </si>
  <si>
    <t>1.3.</t>
  </si>
  <si>
    <t>1.4.</t>
  </si>
  <si>
    <t>2.</t>
  </si>
  <si>
    <t>2.1.</t>
  </si>
  <si>
    <t>3.</t>
  </si>
  <si>
    <t>3.1.</t>
  </si>
  <si>
    <t>3.2.</t>
  </si>
  <si>
    <t>3.3.</t>
  </si>
  <si>
    <t>3.4.</t>
  </si>
  <si>
    <t>3.5.</t>
  </si>
  <si>
    <t>3.6.</t>
  </si>
  <si>
    <t>3.7.</t>
  </si>
  <si>
    <t>3.8.</t>
  </si>
  <si>
    <t>4.</t>
  </si>
  <si>
    <t>4.1.</t>
  </si>
  <si>
    <t>4.2.</t>
  </si>
  <si>
    <t>4.3.</t>
  </si>
  <si>
    <t>4.4.</t>
  </si>
  <si>
    <t>4.4.1.</t>
  </si>
  <si>
    <t>5.</t>
  </si>
  <si>
    <t>5.1.</t>
  </si>
  <si>
    <t>5.2.</t>
  </si>
  <si>
    <t>5.3.</t>
  </si>
  <si>
    <t>Наименование показателей</t>
  </si>
  <si>
    <t>Показатели эффективности деятельности организации</t>
  </si>
  <si>
    <t>Выручка</t>
  </si>
  <si>
    <t>Прибыль (убыток) от продаж</t>
  </si>
  <si>
    <t>EBITDA (прибыль до процентов, налогов и амортизации)</t>
  </si>
  <si>
    <t>Чистая прибыль (убыток)</t>
  </si>
  <si>
    <t>Показатели рентабельности организации</t>
  </si>
  <si>
    <t>Рентабельность продаж (величина прибыли от продаж в каждом рубле выручки). Нормальное значение для данной отрасли от 9 процентов и более</t>
  </si>
  <si>
    <t>Показатели регулируемых видов деятельности организации</t>
  </si>
  <si>
    <t>Расчетный объем услуг в части управления технологическими режимами*(2)</t>
  </si>
  <si>
    <t>Расчетный объем услуг в части обеспечения надежности*(2)</t>
  </si>
  <si>
    <t>Заявленная мощность*(3)</t>
  </si>
  <si>
    <t>Объем полезного отпуска электроэнергии - всего*(3)</t>
  </si>
  <si>
    <t>Объем полезного отпуска электроэнергии населению и приравненным к нему категориям потребителей*(3)</t>
  </si>
  <si>
    <t>Норматив потерь электрической энергии (с указанием реквизитов приказа Минэнерго России, которым утверждены нормативы)*(3)</t>
  </si>
  <si>
    <t>Реквизиты программы энерго-эффективности (кем утверждена, дата утверждения, номер приказа)*(3)</t>
  </si>
  <si>
    <t>Суммарный объем производства и потребления электрической энергии участниками оптового рынка электрической энергии*(4)</t>
  </si>
  <si>
    <t>Необходимая валовая выручка по регулируемым видам деятельности организации - всего</t>
  </si>
  <si>
    <r>
      <t>Расходы, связанные с производством и реализацией</t>
    </r>
    <r>
      <rPr>
        <sz val="12"/>
        <color rgb="FF106BBE"/>
        <rFont val="Arial"/>
        <family val="2"/>
        <charset val="204"/>
      </rPr>
      <t>*(2</t>
    </r>
    <r>
      <rPr>
        <sz val="12"/>
        <color theme="1"/>
        <rFont val="Arial"/>
        <family val="2"/>
        <charset val="204"/>
      </rPr>
      <t xml:space="preserve">, </t>
    </r>
    <r>
      <rPr>
        <sz val="12"/>
        <color rgb="FF106BBE"/>
        <rFont val="Arial"/>
        <family val="2"/>
        <charset val="204"/>
      </rPr>
      <t>4)</t>
    </r>
    <r>
      <rPr>
        <sz val="12"/>
        <color theme="1"/>
        <rFont val="Arial"/>
        <family val="2"/>
        <charset val="204"/>
      </rPr>
      <t xml:space="preserve"> подконтрольные расходы</t>
    </r>
    <r>
      <rPr>
        <sz val="12"/>
        <color rgb="FF106BBE"/>
        <rFont val="Arial"/>
        <family val="2"/>
        <charset val="204"/>
      </rPr>
      <t>*(3)</t>
    </r>
    <r>
      <rPr>
        <sz val="12"/>
        <color theme="1"/>
        <rFont val="Arial"/>
        <family val="2"/>
        <charset val="204"/>
      </rPr>
      <t xml:space="preserve"> - всего</t>
    </r>
  </si>
  <si>
    <t>в том числе:</t>
  </si>
  <si>
    <t>оплата труда</t>
  </si>
  <si>
    <t>ремонт основных фондов</t>
  </si>
  <si>
    <t>материальные затраты</t>
  </si>
  <si>
    <r>
      <t xml:space="preserve">Расходы, за исключением указанных в </t>
    </r>
    <r>
      <rPr>
        <sz val="12"/>
        <color rgb="FF106BBE"/>
        <rFont val="Arial"/>
        <family val="2"/>
        <charset val="204"/>
      </rPr>
      <t>подпункте 4.1*(2</t>
    </r>
    <r>
      <rPr>
        <sz val="12"/>
        <color theme="1"/>
        <rFont val="Arial"/>
        <family val="2"/>
        <charset val="204"/>
      </rPr>
      <t xml:space="preserve">, </t>
    </r>
    <r>
      <rPr>
        <sz val="12"/>
        <color rgb="FF106BBE"/>
        <rFont val="Arial"/>
        <family val="2"/>
        <charset val="204"/>
      </rPr>
      <t>4)</t>
    </r>
    <r>
      <rPr>
        <sz val="12"/>
        <color theme="1"/>
        <rFont val="Arial"/>
        <family val="2"/>
        <charset val="204"/>
      </rPr>
      <t>; неподконтрольные расходы</t>
    </r>
    <r>
      <rPr>
        <sz val="12"/>
        <color rgb="FF106BBE"/>
        <rFont val="Arial"/>
        <family val="2"/>
        <charset val="204"/>
      </rPr>
      <t>*(3)</t>
    </r>
    <r>
      <rPr>
        <sz val="12"/>
        <color theme="1"/>
        <rFont val="Arial"/>
        <family val="2"/>
        <charset val="204"/>
      </rPr>
      <t xml:space="preserve"> - всего</t>
    </r>
    <r>
      <rPr>
        <sz val="12"/>
        <color rgb="FF106BBE"/>
        <rFont val="Arial"/>
        <family val="2"/>
        <charset val="204"/>
      </rPr>
      <t>*(3)</t>
    </r>
  </si>
  <si>
    <t>Выпадающие, излишние доходы (расходы) прошлых лет</t>
  </si>
  <si>
    <t>Инвестиции, осуществляемые за счет тарифных источников</t>
  </si>
  <si>
    <t>Реквизиты инвестиционной программы (кем утверждена, дата утверждения, номер приказа)</t>
  </si>
  <si>
    <t>Справочно:</t>
  </si>
  <si>
    <t>Объем условных единиц*(3)</t>
  </si>
  <si>
    <t>Операционные расходы на условную единицу*(3)</t>
  </si>
  <si>
    <t>Показатели численности персонала и фонда оплаты труда по регулируемым видам деятельности</t>
  </si>
  <si>
    <t>Среднесписочная численность персонала</t>
  </si>
  <si>
    <t>Среднемесячная заработная плата на одного работника</t>
  </si>
  <si>
    <t>Реквизиты отраслевого тарифного соглашения (дата утверждения, срок действия)</t>
  </si>
  <si>
    <t>Уставный капитал (складочный капитал, уставный фонд, вклады товарищей)</t>
  </si>
  <si>
    <t>Анализ финансовой устойчивости по величине излишка (недостатка) собственных оборотных средств</t>
  </si>
  <si>
    <t>Единица измерения</t>
  </si>
  <si>
    <t>тыс. рублей</t>
  </si>
  <si>
    <t>процент</t>
  </si>
  <si>
    <t>МВт</t>
  </si>
  <si>
    <t>у.е.</t>
  </si>
  <si>
    <t>тыс. рублей (у.е.)</t>
  </si>
  <si>
    <t>человек</t>
  </si>
  <si>
    <t>тыс. рублей на человека</t>
  </si>
  <si>
    <t>01.10.2013г на период 2014-2016гг</t>
  </si>
  <si>
    <t>Предложения на расчетный период регулирования</t>
  </si>
  <si>
    <t>*(1) Базовый период - год, предшествующий расчетному периоду регулирования.</t>
  </si>
  <si>
    <t>*(2) Заполняются организацией, осуществляющей оперативно-диспетчерское управление в электроэнергетике.</t>
  </si>
  <si>
    <t>*(3) Заполняются сетевыми организациями, осуществляющими передачу электрической энергии (мощности) по электрическим сетям.</t>
  </si>
  <si>
    <t>*(4) Заполняются коммерческим оператором оптового рынка электрической энергии (мощности).</t>
  </si>
  <si>
    <t>Раздел 2. Основные показатели деятельности гарантирующих поставщиков</t>
  </si>
  <si>
    <t>1.1.А.</t>
  </si>
  <si>
    <t>1.1.Б.</t>
  </si>
  <si>
    <t>1.1.1.</t>
  </si>
  <si>
    <t>1.1.1.Б.</t>
  </si>
  <si>
    <t>Объемы полезного отпуска электрической энергии - всего</t>
  </si>
  <si>
    <t>населению и приравненным к нему категориям потребителей</t>
  </si>
  <si>
    <t>в пределах социальной нормы</t>
  </si>
  <si>
    <t>первое полугодие</t>
  </si>
  <si>
    <t>второе полугодие</t>
  </si>
  <si>
    <t>сверх социальной нормы</t>
  </si>
  <si>
    <t>население, проживающее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</t>
  </si>
  <si>
    <t>население, проживающее в городских населенных пунктах в домах, оборудованных в установленном порядке стационарными электроплитами</t>
  </si>
  <si>
    <t>население, проживающее в городских населенных пунктах в домах, оборудованных в установленном порядке стационарными электроотопительными установками</t>
  </si>
  <si>
    <t>население, проживающее в городских населенных пунктах в домах, оборудованных в установленном порядке стационарными электроплитами и электроотопительными установками</t>
  </si>
  <si>
    <t>население, проживающее в сельских населенных пунктах</t>
  </si>
  <si>
    <t>потребители, приравненные к населению, - всего</t>
  </si>
  <si>
    <t>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</si>
  <si>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менее 150 кВт</t>
  </si>
  <si>
    <t>от 150 кВт до 670 кВт</t>
  </si>
  <si>
    <t>от 670 кВт до 10 МВт</t>
  </si>
  <si>
    <t>не менее 10 МВт</t>
  </si>
  <si>
    <t>сетевым организациям, приобретающим электрическую энергию в целях компенсации потерь электрической энергии в сетях</t>
  </si>
  <si>
    <t>в первом полугодии</t>
  </si>
  <si>
    <t>во втором полугодии</t>
  </si>
  <si>
    <t>Количество обслуживаемых договоров - всего</t>
  </si>
  <si>
    <t>с населением и приравненными к нему категориями потребителей</t>
  </si>
  <si>
    <t>тыс. штук</t>
  </si>
  <si>
    <t>с потребителями, за исключением электрической энергии, поставляемой населению и приравненным к нему категориям потребителей и сетевым организациям</t>
  </si>
  <si>
    <t>с сетевыми организациями, приобретающими электрическую энергию в целях компенсации потерь электрической энергии в сетях</t>
  </si>
  <si>
    <t>Количество точек учета по обслуживаемым договорам - всего</t>
  </si>
  <si>
    <t>по населению и приравненными к нему категориями потребителей</t>
  </si>
  <si>
    <t>штук</t>
  </si>
  <si>
    <t>по 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</si>
  <si>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Количество точек подключения</t>
  </si>
  <si>
    <t>Необходимая валовая выручка гарантирующего поставщика</t>
  </si>
  <si>
    <t>Проценты по обслуживанию кредитов</t>
  </si>
  <si>
    <t>Резерв по сомнительным долгам</t>
  </si>
  <si>
    <t>Необходимые расходы из прибыли</t>
  </si>
  <si>
    <t>Рентабельность продаж (величина прибыли от продаж в каждом рубле выручки)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</si>
  <si>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</si>
  <si>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t>Фактические показатели за год, предшествующий базовому периоду</t>
  </si>
  <si>
    <t>Показатели, утвержденные на базовый период*</t>
  </si>
  <si>
    <t>-</t>
  </si>
  <si>
    <t>тыс. квт*ч</t>
  </si>
  <si>
    <t>1.1.1А</t>
  </si>
  <si>
    <t>1.1.2</t>
  </si>
  <si>
    <t>1.1.2.А</t>
  </si>
  <si>
    <t>1.1.2.Б</t>
  </si>
  <si>
    <t>1.1.3</t>
  </si>
  <si>
    <t>1.1.3.А</t>
  </si>
  <si>
    <t>1.1.3.Б</t>
  </si>
  <si>
    <t>1.1.4</t>
  </si>
  <si>
    <t>1.1.4.А</t>
  </si>
  <si>
    <t>1.1.4.Б</t>
  </si>
  <si>
    <t>1.1.5</t>
  </si>
  <si>
    <t>1.1.5.А</t>
  </si>
  <si>
    <t>1.1.5.Б</t>
  </si>
  <si>
    <t>1.1.6</t>
  </si>
  <si>
    <t>1.1.6.А</t>
  </si>
  <si>
    <t>1.1.6.Б</t>
  </si>
  <si>
    <t>1.2</t>
  </si>
  <si>
    <t>1.3</t>
  </si>
  <si>
    <t>2.1</t>
  </si>
  <si>
    <t>2.2</t>
  </si>
  <si>
    <t>2.3</t>
  </si>
  <si>
    <t>3</t>
  </si>
  <si>
    <t>3.1</t>
  </si>
  <si>
    <t>3.2</t>
  </si>
  <si>
    <t>6.1</t>
  </si>
  <si>
    <t>6.2</t>
  </si>
  <si>
    <t>6.3</t>
  </si>
  <si>
    <t>7</t>
  </si>
  <si>
    <t>8</t>
  </si>
  <si>
    <t>9</t>
  </si>
  <si>
    <t>10</t>
  </si>
  <si>
    <t>тыс.квт*ч</t>
  </si>
  <si>
    <t>МВт*ч</t>
  </si>
  <si>
    <t>* Базовый период - год, предшествующий расчетному периоду регулирования.</t>
  </si>
  <si>
    <t>Раздел 3. Цены (тарифы) по регулируемым видам деятельности организации</t>
  </si>
  <si>
    <t>Для организаций, относящихся к субъектам естественных монополий</t>
  </si>
  <si>
    <t>на услуги по оперативно-диспетчерскому управлению в электроэнергетике</t>
  </si>
  <si>
    <t>тариф на услуги по оперативно-диспетчерскому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энергии, обеспечения функционирования технологической инфраструктуры оптового и розничных рынков, оказываемые открытым акционерным обществом "Системный оператор Единой энергетической системы"</t>
  </si>
  <si>
    <t>руб./МВт в мес.</t>
  </si>
  <si>
    <t>услуги по передаче электрической энергии (мощности)</t>
  </si>
  <si>
    <t>двухставочный тариф</t>
  </si>
  <si>
    <t>ставка на содержание сетей</t>
  </si>
  <si>
    <t>ставка на оплату технологического расхода (потерь)</t>
  </si>
  <si>
    <t>одноставочный тариф</t>
  </si>
  <si>
    <t>На услуги коммерческого оператора оптового рынка электрической энергии (мощности)</t>
  </si>
  <si>
    <t>Для гарантирующих поставщиков</t>
  </si>
  <si>
    <t>величина сбытовой надбавки для тарифной группы потребителей "население" и приравненных к нему категорий потребителей</t>
  </si>
  <si>
    <t>величина сбытовой надбавки для тарифной группы потребителей "сетевые организации, покупающие электрическую энергию для компенсации потерь электрической энергии"</t>
  </si>
  <si>
    <t>доходность продаж для прочих потребителей:</t>
  </si>
  <si>
    <t>Для генерирующих объектов</t>
  </si>
  <si>
    <t>цена на электрическую энергию</t>
  </si>
  <si>
    <t xml:space="preserve">руб./тыс. </t>
  </si>
  <si>
    <t>в том числе топливная составляющая</t>
  </si>
  <si>
    <t>цена на генерирующую мощность</t>
  </si>
  <si>
    <t>средний одноставочный тариф на тепловую энергию</t>
  </si>
  <si>
    <t>руб./Гкал</t>
  </si>
  <si>
    <t>4.3.1.</t>
  </si>
  <si>
    <t>одноставочный тариф на горячее водоснабжение</t>
  </si>
  <si>
    <t>4.3.2.</t>
  </si>
  <si>
    <t>тариф на отборный пар давлением:</t>
  </si>
  <si>
    <t xml:space="preserve">1,2 - 2,5 </t>
  </si>
  <si>
    <t xml:space="preserve">2,5 - 7,0 </t>
  </si>
  <si>
    <t xml:space="preserve">7,0 - 13,0 </t>
  </si>
  <si>
    <t xml:space="preserve">&gt; 13 </t>
  </si>
  <si>
    <t>4.3.3.</t>
  </si>
  <si>
    <t>тариф на острый и редуцированный пар</t>
  </si>
  <si>
    <t>двухставочный тариф на тепловую энергию</t>
  </si>
  <si>
    <t>ставка на содержание тепловой мощности</t>
  </si>
  <si>
    <t>руб./Гкал/ч в</t>
  </si>
  <si>
    <t>4.4.2.</t>
  </si>
  <si>
    <t>тариф на тепловую энергию</t>
  </si>
  <si>
    <t>месяц руб./Гкал</t>
  </si>
  <si>
    <t>4.5.</t>
  </si>
  <si>
    <t>средний тариф на теплоноситель, в том числе:</t>
  </si>
  <si>
    <t>руб./куб. метра</t>
  </si>
  <si>
    <t>вода</t>
  </si>
  <si>
    <t>пар</t>
  </si>
  <si>
    <t>1-е полугодие</t>
  </si>
  <si>
    <t>2-е полугодие</t>
  </si>
  <si>
    <t>Раздел 2. Основные показатели деятельности организаций, относящихся к субъектам естественных монополий, а также коммерческого оператора оптового рынка электрической энергии (мощности)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</si>
  <si>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</si>
  <si>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</si>
  <si>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</si>
  <si>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</si>
  <si>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</si>
  <si>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</si>
  <si>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</si>
  <si>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</si>
  <si>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</si>
  <si>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</si>
  <si>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Общество с ограниченной ответственностью «Районные электрические сети»</t>
  </si>
  <si>
    <t>ООО "РЭС"</t>
  </si>
  <si>
    <t>Амурская область, г. Тында,ул.Алтайская,19</t>
  </si>
  <si>
    <t>Парфенов Виктор Георгиевич</t>
  </si>
  <si>
    <t>8(41656)48011</t>
  </si>
  <si>
    <t>8(41656)57401,57413,57421</t>
  </si>
  <si>
    <t>ООО "Районные электрические сети"</t>
  </si>
  <si>
    <t>нет</t>
  </si>
  <si>
    <t>Утверждена министром  экономического  развития Амурской области М.В.Дедюшко приказ № 134-пр от 02.08.2011г</t>
  </si>
  <si>
    <t>Утверждена министром  экономического  развития Амурской области В.А.Орловым приказ № 72-пр от 29.07.2014г</t>
  </si>
  <si>
    <t xml:space="preserve">         (вид цены (тарифа) на _____________2016________________ год</t>
  </si>
  <si>
    <t>Фактические показатели за год, предшествующий базовому периоду (2014г)</t>
  </si>
  <si>
    <t>Показатели утвержденные на  базовый период(1*)  (2015г)</t>
  </si>
  <si>
    <t>Предложения на расчетный период регулирования, (2016г)</t>
  </si>
  <si>
    <t>ooores2003@mail.ru</t>
  </si>
  <si>
    <t>Фактические показатели за год, предшествующий базовому периоду 2014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</si>
</sst>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26282F"/>
      <name val="Arial"/>
      <family val="2"/>
      <charset val="204"/>
    </font>
    <font>
      <sz val="12"/>
      <color rgb="FF106BBE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u/>
      <sz val="12"/>
      <color theme="1"/>
      <name val="Arial"/>
      <family val="2"/>
      <charset val="204"/>
    </font>
    <font>
      <u/>
      <sz val="12"/>
      <color theme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u/>
      <sz val="14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0" fontId="5" fillId="0" borderId="2" xfId="1" applyBorder="1" applyAlignment="1" applyProtection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0" xfId="0" applyBorder="1"/>
    <xf numFmtId="0" fontId="6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7" fillId="0" borderId="5" xfId="1" applyFont="1" applyBorder="1" applyAlignment="1" applyProtection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center" vertical="top" wrapText="1"/>
    </xf>
    <xf numFmtId="0" fontId="5" fillId="0" borderId="7" xfId="1" applyBorder="1" applyAlignment="1" applyProtection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justify" vertical="top" wrapText="1"/>
    </xf>
    <xf numFmtId="0" fontId="2" fillId="0" borderId="5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5" fillId="0" borderId="9" xfId="1" applyBorder="1" applyAlignment="1" applyProtection="1">
      <alignment vertical="top" wrapText="1"/>
    </xf>
    <xf numFmtId="0" fontId="8" fillId="0" borderId="2" xfId="1" applyFont="1" applyBorder="1" applyAlignment="1" applyProtection="1">
      <alignment vertical="top" wrapText="1"/>
    </xf>
    <xf numFmtId="0" fontId="2" fillId="0" borderId="9" xfId="0" applyFont="1" applyBorder="1" applyAlignment="1">
      <alignment vertical="top" wrapText="1"/>
    </xf>
    <xf numFmtId="0" fontId="0" fillId="0" borderId="5" xfId="0" applyBorder="1"/>
    <xf numFmtId="0" fontId="2" fillId="0" borderId="8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justify" vertical="top" wrapText="1"/>
    </xf>
    <xf numFmtId="0" fontId="2" fillId="0" borderId="15" xfId="0" applyFont="1" applyBorder="1" applyAlignment="1">
      <alignment vertical="top" wrapText="1"/>
    </xf>
    <xf numFmtId="0" fontId="0" fillId="0" borderId="13" xfId="0" applyBorder="1"/>
    <xf numFmtId="0" fontId="3" fillId="0" borderId="15" xfId="0" applyFont="1" applyBorder="1" applyAlignment="1">
      <alignment horizontal="center" vertical="top" wrapText="1"/>
    </xf>
    <xf numFmtId="0" fontId="0" fillId="0" borderId="11" xfId="0" applyBorder="1"/>
    <xf numFmtId="0" fontId="10" fillId="0" borderId="20" xfId="0" applyFont="1" applyBorder="1" applyAlignment="1">
      <alignment vertical="top" wrapText="1"/>
    </xf>
    <xf numFmtId="0" fontId="10" fillId="0" borderId="20" xfId="0" applyFont="1" applyBorder="1"/>
    <xf numFmtId="0" fontId="10" fillId="0" borderId="21" xfId="0" applyFont="1" applyBorder="1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/>
    <xf numFmtId="0" fontId="0" fillId="0" borderId="23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11" fillId="0" borderId="23" xfId="0" applyFont="1" applyBorder="1"/>
    <xf numFmtId="0" fontId="11" fillId="0" borderId="28" xfId="0" applyFont="1" applyBorder="1"/>
    <xf numFmtId="0" fontId="11" fillId="0" borderId="29" xfId="0" applyFont="1" applyBorder="1"/>
    <xf numFmtId="0" fontId="11" fillId="0" borderId="22" xfId="0" applyFont="1" applyBorder="1" applyAlignment="1"/>
    <xf numFmtId="0" fontId="11" fillId="0" borderId="26" xfId="0" applyFont="1" applyBorder="1" applyAlignment="1"/>
    <xf numFmtId="0" fontId="11" fillId="0" borderId="27" xfId="0" applyFont="1" applyBorder="1" applyAlignment="1"/>
    <xf numFmtId="0" fontId="11" fillId="0" borderId="23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11" fillId="0" borderId="29" xfId="0" applyFont="1" applyBorder="1" applyAlignment="1">
      <alignment horizontal="left"/>
    </xf>
    <xf numFmtId="0" fontId="11" fillId="0" borderId="26" xfId="0" applyFont="1" applyBorder="1" applyAlignment="1">
      <alignment horizontal="left"/>
    </xf>
    <xf numFmtId="0" fontId="11" fillId="0" borderId="27" xfId="0" applyFont="1" applyBorder="1" applyAlignment="1">
      <alignment horizontal="left"/>
    </xf>
    <xf numFmtId="0" fontId="11" fillId="0" borderId="22" xfId="0" applyFont="1" applyBorder="1" applyAlignment="1">
      <alignment horizontal="left"/>
    </xf>
    <xf numFmtId="0" fontId="12" fillId="0" borderId="0" xfId="0" applyFont="1"/>
    <xf numFmtId="0" fontId="6" fillId="0" borderId="0" xfId="0" applyFont="1"/>
    <xf numFmtId="0" fontId="11" fillId="0" borderId="0" xfId="0" applyFont="1" applyBorder="1"/>
    <xf numFmtId="0" fontId="11" fillId="0" borderId="30" xfId="0" applyFont="1" applyBorder="1"/>
    <xf numFmtId="0" fontId="10" fillId="0" borderId="0" xfId="0" applyFont="1" applyBorder="1" applyAlignment="1">
      <alignment horizontal="justify" vertical="top" wrapText="1"/>
    </xf>
    <xf numFmtId="1" fontId="3" fillId="0" borderId="2" xfId="0" applyNumberFormat="1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vertical="top" wrapText="1"/>
    </xf>
    <xf numFmtId="2" fontId="0" fillId="0" borderId="0" xfId="0" applyNumberFormat="1"/>
    <xf numFmtId="0" fontId="0" fillId="0" borderId="19" xfId="0" applyBorder="1"/>
    <xf numFmtId="0" fontId="9" fillId="0" borderId="17" xfId="0" applyFont="1" applyBorder="1"/>
    <xf numFmtId="0" fontId="9" fillId="0" borderId="18" xfId="0" applyFont="1" applyBorder="1"/>
    <xf numFmtId="0" fontId="6" fillId="0" borderId="0" xfId="0" applyFont="1" applyBorder="1"/>
    <xf numFmtId="0" fontId="16" fillId="0" borderId="2" xfId="0" applyFont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5" fillId="2" borderId="22" xfId="1" applyFill="1" applyBorder="1" applyAlignment="1" applyProtection="1">
      <alignment horizontal="left"/>
    </xf>
    <xf numFmtId="1" fontId="3" fillId="2" borderId="2" xfId="0" applyNumberFormat="1" applyFont="1" applyFill="1" applyBorder="1" applyAlignment="1">
      <alignment horizontal="center" vertical="top" wrapText="1"/>
    </xf>
    <xf numFmtId="164" fontId="3" fillId="2" borderId="2" xfId="0" applyNumberFormat="1" applyFont="1" applyFill="1" applyBorder="1" applyAlignment="1">
      <alignment horizontal="center" vertical="top" wrapText="1"/>
    </xf>
    <xf numFmtId="1" fontId="0" fillId="0" borderId="0" xfId="0" applyNumberFormat="1"/>
    <xf numFmtId="0" fontId="3" fillId="2" borderId="1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0" fillId="2" borderId="5" xfId="0" applyFill="1" applyBorder="1"/>
    <xf numFmtId="0" fontId="3" fillId="2" borderId="29" xfId="0" applyFont="1" applyFill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4" fontId="3" fillId="0" borderId="8" xfId="0" applyNumberFormat="1" applyFont="1" applyBorder="1" applyAlignment="1">
      <alignment horizontal="center" vertical="top" wrapText="1"/>
    </xf>
    <xf numFmtId="2" fontId="3" fillId="0" borderId="8" xfId="0" applyNumberFormat="1" applyFont="1" applyBorder="1" applyAlignment="1">
      <alignment horizontal="center" vertical="top" wrapText="1"/>
    </xf>
    <xf numFmtId="164" fontId="3" fillId="0" borderId="8" xfId="0" applyNumberFormat="1" applyFont="1" applyBorder="1" applyAlignment="1">
      <alignment horizontal="center" vertical="top" wrapText="1"/>
    </xf>
    <xf numFmtId="164" fontId="0" fillId="0" borderId="13" xfId="0" applyNumberFormat="1" applyBorder="1"/>
    <xf numFmtId="0" fontId="0" fillId="2" borderId="25" xfId="0" applyFill="1" applyBorder="1"/>
    <xf numFmtId="0" fontId="3" fillId="2" borderId="34" xfId="0" applyFon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top" wrapText="1"/>
    </xf>
    <xf numFmtId="4" fontId="3" fillId="2" borderId="7" xfId="0" applyNumberFormat="1" applyFont="1" applyFill="1" applyBorder="1" applyAlignment="1">
      <alignment horizontal="center" vertical="top" wrapText="1"/>
    </xf>
    <xf numFmtId="164" fontId="0" fillId="0" borderId="0" xfId="0" applyNumberFormat="1"/>
    <xf numFmtId="0" fontId="2" fillId="0" borderId="2" xfId="0" applyFont="1" applyBorder="1" applyAlignment="1">
      <alignment horizontal="justify" vertical="top" wrapText="1"/>
    </xf>
    <xf numFmtId="0" fontId="2" fillId="0" borderId="4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2" fontId="3" fillId="2" borderId="2" xfId="0" applyNumberFormat="1" applyFont="1" applyFill="1" applyBorder="1" applyAlignment="1">
      <alignment horizontal="center" vertical="top" wrapText="1"/>
    </xf>
    <xf numFmtId="0" fontId="0" fillId="2" borderId="0" xfId="0" applyFill="1"/>
    <xf numFmtId="0" fontId="2" fillId="0" borderId="9" xfId="0" applyFont="1" applyBorder="1" applyAlignment="1">
      <alignment horizontal="justify" vertical="top" wrapText="1"/>
    </xf>
    <xf numFmtId="0" fontId="17" fillId="0" borderId="5" xfId="0" applyFont="1" applyBorder="1" applyAlignment="1">
      <alignment vertical="top"/>
    </xf>
    <xf numFmtId="1" fontId="0" fillId="0" borderId="13" xfId="0" applyNumberFormat="1" applyBorder="1"/>
    <xf numFmtId="1" fontId="3" fillId="2" borderId="0" xfId="0" applyNumberFormat="1" applyFont="1" applyFill="1" applyBorder="1" applyAlignment="1">
      <alignment horizontal="center" vertical="top" wrapText="1"/>
    </xf>
    <xf numFmtId="4" fontId="3" fillId="2" borderId="13" xfId="0" applyNumberFormat="1" applyFont="1" applyFill="1" applyBorder="1" applyAlignment="1">
      <alignment horizontal="center" vertical="top" wrapText="1"/>
    </xf>
    <xf numFmtId="1" fontId="3" fillId="2" borderId="3" xfId="0" applyNumberFormat="1" applyFont="1" applyFill="1" applyBorder="1" applyAlignment="1">
      <alignment horizontal="center" vertical="top" wrapText="1"/>
    </xf>
    <xf numFmtId="164" fontId="3" fillId="2" borderId="33" xfId="0" applyNumberFormat="1" applyFont="1" applyFill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8" fillId="0" borderId="31" xfId="1" applyFont="1" applyBorder="1" applyAlignment="1" applyProtection="1">
      <alignment horizontal="center" wrapText="1"/>
    </xf>
    <xf numFmtId="0" fontId="8" fillId="0" borderId="32" xfId="1" applyFont="1" applyBorder="1" applyAlignment="1" applyProtection="1">
      <alignment horizontal="center" wrapText="1"/>
    </xf>
    <xf numFmtId="0" fontId="10" fillId="0" borderId="16" xfId="0" applyFont="1" applyBorder="1" applyAlignment="1">
      <alignment horizontal="justify" vertical="top" wrapText="1"/>
    </xf>
    <xf numFmtId="0" fontId="10" fillId="0" borderId="9" xfId="0" applyFont="1" applyBorder="1" applyAlignment="1">
      <alignment horizontal="justify" vertical="top" wrapText="1"/>
    </xf>
    <xf numFmtId="0" fontId="3" fillId="0" borderId="0" xfId="0" applyFont="1" applyAlignment="1">
      <alignment horizontal="left" wrapText="1"/>
    </xf>
    <xf numFmtId="0" fontId="2" fillId="0" borderId="4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justify" vertical="top" wrapText="1"/>
    </xf>
    <xf numFmtId="0" fontId="2" fillId="0" borderId="4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1" fillId="0" borderId="24" xfId="0" applyFont="1" applyBorder="1" applyAlignment="1">
      <alignment horizontal="center" wrapText="1"/>
    </xf>
    <xf numFmtId="0" fontId="11" fillId="0" borderId="25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0" fillId="0" borderId="12" xfId="0" applyFont="1" applyBorder="1" applyAlignment="1">
      <alignment horizontal="justify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197</xdr:row>
      <xdr:rowOff>0</xdr:rowOff>
    </xdr:from>
    <xdr:to>
      <xdr:col>1</xdr:col>
      <xdr:colOff>723900</xdr:colOff>
      <xdr:row>197</xdr:row>
      <xdr:rowOff>161925</xdr:rowOff>
    </xdr:to>
    <xdr:pic>
      <xdr:nvPicPr>
        <xdr:cNvPr id="2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73637775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198</xdr:row>
      <xdr:rowOff>0</xdr:rowOff>
    </xdr:from>
    <xdr:to>
      <xdr:col>1</xdr:col>
      <xdr:colOff>723900</xdr:colOff>
      <xdr:row>198</xdr:row>
      <xdr:rowOff>161925</xdr:rowOff>
    </xdr:to>
    <xdr:pic>
      <xdr:nvPicPr>
        <xdr:cNvPr id="3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740283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199</xdr:row>
      <xdr:rowOff>0</xdr:rowOff>
    </xdr:from>
    <xdr:to>
      <xdr:col>1</xdr:col>
      <xdr:colOff>723900</xdr:colOff>
      <xdr:row>199</xdr:row>
      <xdr:rowOff>161925</xdr:rowOff>
    </xdr:to>
    <xdr:pic>
      <xdr:nvPicPr>
        <xdr:cNvPr id="4" name="Рисунок 7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448050" y="74228325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201</xdr:row>
      <xdr:rowOff>0</xdr:rowOff>
    </xdr:from>
    <xdr:to>
      <xdr:col>1</xdr:col>
      <xdr:colOff>723900</xdr:colOff>
      <xdr:row>201</xdr:row>
      <xdr:rowOff>161925</xdr:rowOff>
    </xdr:to>
    <xdr:pic>
      <xdr:nvPicPr>
        <xdr:cNvPr id="5" name="Рисунок 7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448050" y="75009375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202</xdr:row>
      <xdr:rowOff>0</xdr:rowOff>
    </xdr:from>
    <xdr:to>
      <xdr:col>1</xdr:col>
      <xdr:colOff>723900</xdr:colOff>
      <xdr:row>202</xdr:row>
      <xdr:rowOff>161925</xdr:rowOff>
    </xdr:to>
    <xdr:pic>
      <xdr:nvPicPr>
        <xdr:cNvPr id="6" name="Рисунок 7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448050" y="757809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210</xdr:row>
      <xdr:rowOff>0</xdr:rowOff>
    </xdr:from>
    <xdr:to>
      <xdr:col>1</xdr:col>
      <xdr:colOff>361950</xdr:colOff>
      <xdr:row>210</xdr:row>
      <xdr:rowOff>161925</xdr:rowOff>
    </xdr:to>
    <xdr:pic>
      <xdr:nvPicPr>
        <xdr:cNvPr id="7" name="Рисунок 8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448050" y="78514575"/>
          <a:ext cx="361950" cy="1619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212</xdr:row>
      <xdr:rowOff>0</xdr:rowOff>
    </xdr:from>
    <xdr:to>
      <xdr:col>1</xdr:col>
      <xdr:colOff>361950</xdr:colOff>
      <xdr:row>212</xdr:row>
      <xdr:rowOff>161925</xdr:rowOff>
    </xdr:to>
    <xdr:pic>
      <xdr:nvPicPr>
        <xdr:cNvPr id="8" name="Рисунок 8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448050" y="78905100"/>
          <a:ext cx="361950" cy="1619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218</xdr:row>
      <xdr:rowOff>0</xdr:rowOff>
    </xdr:from>
    <xdr:to>
      <xdr:col>0</xdr:col>
      <xdr:colOff>419100</xdr:colOff>
      <xdr:row>219</xdr:row>
      <xdr:rowOff>9525</xdr:rowOff>
    </xdr:to>
    <xdr:pic>
      <xdr:nvPicPr>
        <xdr:cNvPr id="9" name="Рисунок 8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47700" y="80667225"/>
          <a:ext cx="419100" cy="2095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220</xdr:row>
      <xdr:rowOff>0</xdr:rowOff>
    </xdr:from>
    <xdr:to>
      <xdr:col>0</xdr:col>
      <xdr:colOff>419100</xdr:colOff>
      <xdr:row>221</xdr:row>
      <xdr:rowOff>9525</xdr:rowOff>
    </xdr:to>
    <xdr:pic>
      <xdr:nvPicPr>
        <xdr:cNvPr id="10" name="Рисунок 83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47700" y="81057750"/>
          <a:ext cx="419100" cy="2095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222</xdr:row>
      <xdr:rowOff>0</xdr:rowOff>
    </xdr:from>
    <xdr:to>
      <xdr:col>0</xdr:col>
      <xdr:colOff>419100</xdr:colOff>
      <xdr:row>223</xdr:row>
      <xdr:rowOff>9525</xdr:rowOff>
    </xdr:to>
    <xdr:pic>
      <xdr:nvPicPr>
        <xdr:cNvPr id="11" name="Рисунок 84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47700" y="81448275"/>
          <a:ext cx="419100" cy="2095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224</xdr:row>
      <xdr:rowOff>0</xdr:rowOff>
    </xdr:from>
    <xdr:to>
      <xdr:col>0</xdr:col>
      <xdr:colOff>419100</xdr:colOff>
      <xdr:row>225</xdr:row>
      <xdr:rowOff>9525</xdr:rowOff>
    </xdr:to>
    <xdr:pic>
      <xdr:nvPicPr>
        <xdr:cNvPr id="12" name="Рисунок 85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47700" y="81838800"/>
          <a:ext cx="419100" cy="2095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197</xdr:row>
      <xdr:rowOff>0</xdr:rowOff>
    </xdr:from>
    <xdr:to>
      <xdr:col>1</xdr:col>
      <xdr:colOff>723900</xdr:colOff>
      <xdr:row>197</xdr:row>
      <xdr:rowOff>161925</xdr:rowOff>
    </xdr:to>
    <xdr:pic>
      <xdr:nvPicPr>
        <xdr:cNvPr id="13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72037575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198</xdr:row>
      <xdr:rowOff>0</xdr:rowOff>
    </xdr:from>
    <xdr:to>
      <xdr:col>1</xdr:col>
      <xdr:colOff>723900</xdr:colOff>
      <xdr:row>198</xdr:row>
      <xdr:rowOff>161925</xdr:rowOff>
    </xdr:to>
    <xdr:pic>
      <xdr:nvPicPr>
        <xdr:cNvPr id="14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724281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199</xdr:row>
      <xdr:rowOff>0</xdr:rowOff>
    </xdr:from>
    <xdr:to>
      <xdr:col>1</xdr:col>
      <xdr:colOff>723900</xdr:colOff>
      <xdr:row>199</xdr:row>
      <xdr:rowOff>161925</xdr:rowOff>
    </xdr:to>
    <xdr:pic>
      <xdr:nvPicPr>
        <xdr:cNvPr id="15" name="Рисунок 7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448050" y="72628125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201</xdr:row>
      <xdr:rowOff>0</xdr:rowOff>
    </xdr:from>
    <xdr:to>
      <xdr:col>1</xdr:col>
      <xdr:colOff>723900</xdr:colOff>
      <xdr:row>201</xdr:row>
      <xdr:rowOff>161925</xdr:rowOff>
    </xdr:to>
    <xdr:pic>
      <xdr:nvPicPr>
        <xdr:cNvPr id="16" name="Рисунок 7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448050" y="73409175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202</xdr:row>
      <xdr:rowOff>0</xdr:rowOff>
    </xdr:from>
    <xdr:to>
      <xdr:col>1</xdr:col>
      <xdr:colOff>723900</xdr:colOff>
      <xdr:row>202</xdr:row>
      <xdr:rowOff>161925</xdr:rowOff>
    </xdr:to>
    <xdr:pic>
      <xdr:nvPicPr>
        <xdr:cNvPr id="17" name="Рисунок 7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448050" y="741807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210</xdr:row>
      <xdr:rowOff>0</xdr:rowOff>
    </xdr:from>
    <xdr:to>
      <xdr:col>1</xdr:col>
      <xdr:colOff>361950</xdr:colOff>
      <xdr:row>210</xdr:row>
      <xdr:rowOff>161925</xdr:rowOff>
    </xdr:to>
    <xdr:pic>
      <xdr:nvPicPr>
        <xdr:cNvPr id="18" name="Рисунок 8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448050" y="76914375"/>
          <a:ext cx="361950" cy="1619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212</xdr:row>
      <xdr:rowOff>0</xdr:rowOff>
    </xdr:from>
    <xdr:to>
      <xdr:col>1</xdr:col>
      <xdr:colOff>361950</xdr:colOff>
      <xdr:row>212</xdr:row>
      <xdr:rowOff>161925</xdr:rowOff>
    </xdr:to>
    <xdr:pic>
      <xdr:nvPicPr>
        <xdr:cNvPr id="19" name="Рисунок 8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448050" y="77304900"/>
          <a:ext cx="361950" cy="1619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218</xdr:row>
      <xdr:rowOff>0</xdr:rowOff>
    </xdr:from>
    <xdr:to>
      <xdr:col>0</xdr:col>
      <xdr:colOff>419100</xdr:colOff>
      <xdr:row>219</xdr:row>
      <xdr:rowOff>9525</xdr:rowOff>
    </xdr:to>
    <xdr:pic>
      <xdr:nvPicPr>
        <xdr:cNvPr id="20" name="Рисунок 8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47700" y="79067025"/>
          <a:ext cx="419100" cy="2095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220</xdr:row>
      <xdr:rowOff>0</xdr:rowOff>
    </xdr:from>
    <xdr:to>
      <xdr:col>0</xdr:col>
      <xdr:colOff>419100</xdr:colOff>
      <xdr:row>221</xdr:row>
      <xdr:rowOff>9525</xdr:rowOff>
    </xdr:to>
    <xdr:pic>
      <xdr:nvPicPr>
        <xdr:cNvPr id="21" name="Рисунок 83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47700" y="79457550"/>
          <a:ext cx="419100" cy="2095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222</xdr:row>
      <xdr:rowOff>0</xdr:rowOff>
    </xdr:from>
    <xdr:to>
      <xdr:col>0</xdr:col>
      <xdr:colOff>419100</xdr:colOff>
      <xdr:row>223</xdr:row>
      <xdr:rowOff>9525</xdr:rowOff>
    </xdr:to>
    <xdr:pic>
      <xdr:nvPicPr>
        <xdr:cNvPr id="22" name="Рисунок 84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47700" y="79848075"/>
          <a:ext cx="419100" cy="2095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224</xdr:row>
      <xdr:rowOff>0</xdr:rowOff>
    </xdr:from>
    <xdr:to>
      <xdr:col>0</xdr:col>
      <xdr:colOff>419100</xdr:colOff>
      <xdr:row>225</xdr:row>
      <xdr:rowOff>9525</xdr:rowOff>
    </xdr:to>
    <xdr:pic>
      <xdr:nvPicPr>
        <xdr:cNvPr id="23" name="Рисунок 85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47700" y="80238600"/>
          <a:ext cx="419100" cy="2095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197</xdr:row>
      <xdr:rowOff>0</xdr:rowOff>
    </xdr:from>
    <xdr:to>
      <xdr:col>2</xdr:col>
      <xdr:colOff>723900</xdr:colOff>
      <xdr:row>197</xdr:row>
      <xdr:rowOff>161925</xdr:rowOff>
    </xdr:to>
    <xdr:pic>
      <xdr:nvPicPr>
        <xdr:cNvPr id="24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72285225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198</xdr:row>
      <xdr:rowOff>0</xdr:rowOff>
    </xdr:from>
    <xdr:to>
      <xdr:col>2</xdr:col>
      <xdr:colOff>723900</xdr:colOff>
      <xdr:row>198</xdr:row>
      <xdr:rowOff>161925</xdr:rowOff>
    </xdr:to>
    <xdr:pic>
      <xdr:nvPicPr>
        <xdr:cNvPr id="25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7267575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199</xdr:row>
      <xdr:rowOff>0</xdr:rowOff>
    </xdr:from>
    <xdr:to>
      <xdr:col>2</xdr:col>
      <xdr:colOff>723900</xdr:colOff>
      <xdr:row>199</xdr:row>
      <xdr:rowOff>161925</xdr:rowOff>
    </xdr:to>
    <xdr:pic>
      <xdr:nvPicPr>
        <xdr:cNvPr id="26" name="Рисунок 7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448050" y="72875775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201</xdr:row>
      <xdr:rowOff>0</xdr:rowOff>
    </xdr:from>
    <xdr:to>
      <xdr:col>2</xdr:col>
      <xdr:colOff>723900</xdr:colOff>
      <xdr:row>201</xdr:row>
      <xdr:rowOff>161925</xdr:rowOff>
    </xdr:to>
    <xdr:pic>
      <xdr:nvPicPr>
        <xdr:cNvPr id="27" name="Рисунок 7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448050" y="73656825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202</xdr:row>
      <xdr:rowOff>0</xdr:rowOff>
    </xdr:from>
    <xdr:to>
      <xdr:col>2</xdr:col>
      <xdr:colOff>723900</xdr:colOff>
      <xdr:row>202</xdr:row>
      <xdr:rowOff>161925</xdr:rowOff>
    </xdr:to>
    <xdr:pic>
      <xdr:nvPicPr>
        <xdr:cNvPr id="28" name="Рисунок 7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448050" y="7442835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210</xdr:row>
      <xdr:rowOff>0</xdr:rowOff>
    </xdr:from>
    <xdr:to>
      <xdr:col>2</xdr:col>
      <xdr:colOff>361950</xdr:colOff>
      <xdr:row>210</xdr:row>
      <xdr:rowOff>161925</xdr:rowOff>
    </xdr:to>
    <xdr:pic>
      <xdr:nvPicPr>
        <xdr:cNvPr id="29" name="Рисунок 8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448050" y="77162025"/>
          <a:ext cx="36195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212</xdr:row>
      <xdr:rowOff>0</xdr:rowOff>
    </xdr:from>
    <xdr:to>
      <xdr:col>2</xdr:col>
      <xdr:colOff>361950</xdr:colOff>
      <xdr:row>212</xdr:row>
      <xdr:rowOff>161925</xdr:rowOff>
    </xdr:to>
    <xdr:pic>
      <xdr:nvPicPr>
        <xdr:cNvPr id="30" name="Рисунок 8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448050" y="77552550"/>
          <a:ext cx="361950" cy="1619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218</xdr:row>
      <xdr:rowOff>0</xdr:rowOff>
    </xdr:from>
    <xdr:to>
      <xdr:col>1</xdr:col>
      <xdr:colOff>419100</xdr:colOff>
      <xdr:row>219</xdr:row>
      <xdr:rowOff>9525</xdr:rowOff>
    </xdr:to>
    <xdr:pic>
      <xdr:nvPicPr>
        <xdr:cNvPr id="31" name="Рисунок 8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47700" y="79314675"/>
          <a:ext cx="419100" cy="2095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220</xdr:row>
      <xdr:rowOff>0</xdr:rowOff>
    </xdr:from>
    <xdr:to>
      <xdr:col>1</xdr:col>
      <xdr:colOff>419100</xdr:colOff>
      <xdr:row>221</xdr:row>
      <xdr:rowOff>9525</xdr:rowOff>
    </xdr:to>
    <xdr:pic>
      <xdr:nvPicPr>
        <xdr:cNvPr id="32" name="Рисунок 83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47700" y="79705200"/>
          <a:ext cx="419100" cy="2095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222</xdr:row>
      <xdr:rowOff>0</xdr:rowOff>
    </xdr:from>
    <xdr:to>
      <xdr:col>1</xdr:col>
      <xdr:colOff>419100</xdr:colOff>
      <xdr:row>223</xdr:row>
      <xdr:rowOff>9525</xdr:rowOff>
    </xdr:to>
    <xdr:pic>
      <xdr:nvPicPr>
        <xdr:cNvPr id="33" name="Рисунок 84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47700" y="80095725"/>
          <a:ext cx="419100" cy="2095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224</xdr:row>
      <xdr:rowOff>0</xdr:rowOff>
    </xdr:from>
    <xdr:to>
      <xdr:col>1</xdr:col>
      <xdr:colOff>419100</xdr:colOff>
      <xdr:row>225</xdr:row>
      <xdr:rowOff>9525</xdr:rowOff>
    </xdr:to>
    <xdr:pic>
      <xdr:nvPicPr>
        <xdr:cNvPr id="34" name="Рисунок 85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47700" y="80486250"/>
          <a:ext cx="419100" cy="20955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2014/&#1056;&#1069;&#1050;%202014/4%20&#1082;&#1074;&#1072;&#1088;&#1090;&#1072;&#1083;/&#1092;&#1072;&#1082;&#1090;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/2016&#1075;/&#1056;&#1072;&#1089;&#1095;&#1077;&#1090;%20&#1089;&#1073;&#1099;&#109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бщая"/>
      <sheetName val="обсч20"/>
      <sheetName val="сбыт2"/>
      <sheetName val="НВВ сбыт"/>
      <sheetName val="НВВсети14"/>
      <sheetName val="НВВ ТП"/>
      <sheetName val="ФактТП"/>
      <sheetName val="выручка"/>
      <sheetName val="нал.атр-т"/>
      <sheetName val="имущ"/>
      <sheetName val="91,02"/>
      <sheetName val="СЧ26"/>
      <sheetName val="нал.на землю"/>
      <sheetName val="резерв"/>
      <sheetName val="Лист1"/>
      <sheetName val="инвест"/>
      <sheetName val="91,01"/>
      <sheetName val="Лист2"/>
    </sheetNames>
    <sheetDataSet>
      <sheetData sheetId="0">
        <row r="15">
          <cell r="G15">
            <v>1865807.18</v>
          </cell>
        </row>
        <row r="79">
          <cell r="C79">
            <v>21220763.016292501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асч"/>
      <sheetName val="переч"/>
      <sheetName val="Лист3"/>
    </sheetNames>
    <sheetDataSet>
      <sheetData sheetId="0">
        <row r="73">
          <cell r="G73">
            <v>32.19</v>
          </cell>
        </row>
        <row r="85">
          <cell r="H85">
            <v>2046.7238000000002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oores2003@mail.ru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4"/>
  <sheetViews>
    <sheetView tabSelected="1" topLeftCell="A47" workbookViewId="0">
      <selection activeCell="C51" sqref="C51"/>
    </sheetView>
  </sheetViews>
  <sheetFormatPr defaultRowHeight="15"/>
  <cols>
    <col min="1" max="1" width="9.7109375" customWidth="1"/>
    <col min="2" max="2" width="42" customWidth="1"/>
    <col min="3" max="3" width="15.7109375" customWidth="1"/>
    <col min="4" max="4" width="18.42578125" customWidth="1"/>
    <col min="5" max="5" width="18.85546875" customWidth="1"/>
    <col min="6" max="6" width="18.5703125" customWidth="1"/>
    <col min="7" max="7" width="16.7109375" customWidth="1"/>
    <col min="8" max="8" width="14.140625" customWidth="1"/>
    <col min="9" max="9" width="15.5703125" customWidth="1"/>
  </cols>
  <sheetData>
    <row r="1" spans="1:8">
      <c r="B1" t="s">
        <v>0</v>
      </c>
    </row>
    <row r="3" spans="1:8" ht="18.75">
      <c r="B3" s="57" t="s">
        <v>1</v>
      </c>
      <c r="C3" s="1"/>
      <c r="D3" s="1"/>
      <c r="E3" s="1"/>
      <c r="F3" s="1"/>
      <c r="G3" s="1"/>
      <c r="H3" s="1"/>
    </row>
    <row r="4" spans="1:8" ht="15.75">
      <c r="B4" s="58" t="s">
        <v>2</v>
      </c>
      <c r="C4" s="58"/>
      <c r="D4" s="58"/>
    </row>
    <row r="5" spans="1:8" ht="15.75">
      <c r="B5" s="58" t="s">
        <v>228</v>
      </c>
      <c r="C5" s="58"/>
      <c r="D5" s="58"/>
    </row>
    <row r="6" spans="1:8" ht="15.75">
      <c r="B6" s="58" t="s">
        <v>3</v>
      </c>
      <c r="C6" s="58"/>
      <c r="D6" s="58"/>
    </row>
    <row r="7" spans="1:8" ht="18.75">
      <c r="B7" s="128" t="s">
        <v>224</v>
      </c>
      <c r="C7" s="128"/>
      <c r="D7" s="58"/>
    </row>
    <row r="8" spans="1:8" ht="15.75">
      <c r="B8" s="58" t="s">
        <v>4</v>
      </c>
      <c r="C8" s="58"/>
      <c r="D8" s="58"/>
    </row>
    <row r="9" spans="1:8" ht="15.75">
      <c r="B9" s="69"/>
      <c r="C9" s="58"/>
      <c r="D9" s="58"/>
    </row>
    <row r="12" spans="1:8" ht="18.75">
      <c r="B12" s="1" t="s">
        <v>5</v>
      </c>
      <c r="C12" s="1"/>
      <c r="D12" s="1"/>
      <c r="E12" s="1"/>
      <c r="F12" s="1"/>
    </row>
    <row r="14" spans="1:8" ht="15.75" thickBot="1">
      <c r="A14" s="6"/>
      <c r="B14" s="6"/>
      <c r="C14" s="129"/>
      <c r="D14" s="129"/>
      <c r="E14" s="129"/>
      <c r="F14" s="129"/>
      <c r="G14" s="129"/>
    </row>
    <row r="15" spans="1:8" ht="42" customHeight="1" thickBot="1">
      <c r="A15" s="6"/>
      <c r="B15" s="36" t="s">
        <v>208</v>
      </c>
      <c r="C15" s="130" t="s">
        <v>218</v>
      </c>
      <c r="D15" s="131"/>
      <c r="E15" s="131"/>
      <c r="F15" s="132"/>
      <c r="G15" s="6"/>
    </row>
    <row r="16" spans="1:8" ht="18.75">
      <c r="A16" s="6"/>
      <c r="B16" s="37" t="s">
        <v>209</v>
      </c>
      <c r="D16" s="59" t="s">
        <v>219</v>
      </c>
      <c r="E16" s="59"/>
      <c r="F16" s="60"/>
      <c r="G16" s="6"/>
    </row>
    <row r="17" spans="1:7" ht="19.5" thickBot="1">
      <c r="A17" s="6"/>
      <c r="B17" s="38"/>
      <c r="C17" s="45"/>
      <c r="D17" s="46"/>
      <c r="E17" s="46"/>
      <c r="F17" s="47"/>
      <c r="G17" s="6"/>
    </row>
    <row r="18" spans="1:7" ht="18.75">
      <c r="A18" s="6"/>
      <c r="B18" s="133" t="s">
        <v>210</v>
      </c>
      <c r="C18" s="48" t="s">
        <v>220</v>
      </c>
      <c r="D18" s="49"/>
      <c r="E18" s="49"/>
      <c r="F18" s="50"/>
      <c r="G18" s="41"/>
    </row>
    <row r="19" spans="1:7" ht="19.5" thickBot="1">
      <c r="A19" s="6"/>
      <c r="B19" s="120"/>
      <c r="C19" s="45"/>
      <c r="D19" s="46"/>
      <c r="E19" s="46"/>
      <c r="F19" s="47"/>
      <c r="G19" s="6"/>
    </row>
    <row r="20" spans="1:7" ht="18.75">
      <c r="A20" s="6"/>
      <c r="B20" s="119" t="s">
        <v>211</v>
      </c>
      <c r="C20" s="48" t="s">
        <v>220</v>
      </c>
      <c r="D20" s="49"/>
      <c r="E20" s="49"/>
      <c r="F20" s="50"/>
      <c r="G20" s="41"/>
    </row>
    <row r="21" spans="1:7" ht="19.5" thickBot="1">
      <c r="A21" s="6"/>
      <c r="B21" s="120"/>
      <c r="C21" s="45"/>
      <c r="D21" s="46"/>
      <c r="E21" s="46"/>
      <c r="F21" s="47"/>
      <c r="G21" s="6"/>
    </row>
    <row r="22" spans="1:7" ht="18.75">
      <c r="A22" s="6"/>
      <c r="B22" s="119" t="s">
        <v>212</v>
      </c>
      <c r="C22" s="48">
        <v>2808018394</v>
      </c>
      <c r="D22" s="49"/>
      <c r="E22" s="49"/>
      <c r="F22" s="50"/>
      <c r="G22" s="41"/>
    </row>
    <row r="23" spans="1:7" ht="19.5" thickBot="1">
      <c r="A23" s="6"/>
      <c r="B23" s="120"/>
      <c r="C23" s="51"/>
      <c r="D23" s="52"/>
      <c r="E23" s="52"/>
      <c r="F23" s="53"/>
      <c r="G23" s="39"/>
    </row>
    <row r="24" spans="1:7" ht="18.75">
      <c r="A24" s="6"/>
      <c r="B24" s="119" t="s">
        <v>213</v>
      </c>
      <c r="C24" s="48">
        <v>280801001</v>
      </c>
      <c r="D24" s="54"/>
      <c r="E24" s="54"/>
      <c r="F24" s="55"/>
      <c r="G24" s="39"/>
    </row>
    <row r="25" spans="1:7" ht="19.5" thickBot="1">
      <c r="A25" s="6"/>
      <c r="B25" s="120"/>
      <c r="C25" s="51"/>
      <c r="D25" s="52"/>
      <c r="E25" s="52"/>
      <c r="F25" s="53"/>
      <c r="G25" s="39"/>
    </row>
    <row r="26" spans="1:7" ht="18.75">
      <c r="A26" s="6"/>
      <c r="B26" s="119" t="s">
        <v>214</v>
      </c>
      <c r="C26" s="56" t="s">
        <v>221</v>
      </c>
      <c r="D26" s="54"/>
      <c r="E26" s="54"/>
      <c r="F26" s="55"/>
      <c r="G26" s="39"/>
    </row>
    <row r="27" spans="1:7" ht="19.5" thickBot="1">
      <c r="A27" s="6"/>
      <c r="B27" s="120"/>
      <c r="C27" s="51"/>
      <c r="D27" s="52"/>
      <c r="E27" s="52"/>
      <c r="F27" s="53"/>
      <c r="G27" s="39"/>
    </row>
    <row r="28" spans="1:7" ht="18.75">
      <c r="A28" s="6"/>
      <c r="B28" s="119" t="s">
        <v>215</v>
      </c>
      <c r="C28" s="74" t="s">
        <v>232</v>
      </c>
      <c r="D28" s="54"/>
      <c r="E28" s="54"/>
      <c r="F28" s="55"/>
      <c r="G28" s="39"/>
    </row>
    <row r="29" spans="1:7" ht="19.5" thickBot="1">
      <c r="A29" s="6"/>
      <c r="B29" s="120"/>
      <c r="C29" s="51"/>
      <c r="D29" s="52"/>
      <c r="E29" s="52"/>
      <c r="F29" s="53"/>
      <c r="G29" s="39"/>
    </row>
    <row r="30" spans="1:7" ht="18.75">
      <c r="A30" s="6"/>
      <c r="B30" s="119" t="s">
        <v>216</v>
      </c>
      <c r="C30" s="56" t="s">
        <v>223</v>
      </c>
      <c r="D30" s="54"/>
      <c r="E30" s="54"/>
      <c r="F30" s="55"/>
      <c r="G30" s="39"/>
    </row>
    <row r="31" spans="1:7" ht="19.5" thickBot="1">
      <c r="A31" s="6"/>
      <c r="B31" s="120"/>
      <c r="C31" s="51"/>
      <c r="D31" s="52"/>
      <c r="E31" s="52"/>
      <c r="F31" s="53"/>
      <c r="G31" s="39"/>
    </row>
    <row r="32" spans="1:7" ht="18.75">
      <c r="A32" s="6"/>
      <c r="B32" s="119" t="s">
        <v>217</v>
      </c>
      <c r="C32" s="56" t="s">
        <v>222</v>
      </c>
      <c r="D32" s="54"/>
      <c r="E32" s="54"/>
      <c r="F32" s="55"/>
      <c r="G32" s="39"/>
    </row>
    <row r="33" spans="1:8" ht="15.75" customHeight="1" thickBot="1">
      <c r="B33" s="120"/>
      <c r="C33" s="42"/>
      <c r="D33" s="43"/>
      <c r="E33" s="43"/>
      <c r="F33" s="44"/>
      <c r="G33" s="40"/>
    </row>
    <row r="34" spans="1:8" ht="15.75">
      <c r="B34" s="61"/>
      <c r="C34" s="39"/>
      <c r="D34" s="39"/>
      <c r="E34" s="39"/>
      <c r="F34" s="39"/>
      <c r="G34" s="40"/>
    </row>
    <row r="35" spans="1:8" ht="15.75">
      <c r="B35" s="61"/>
      <c r="C35" s="39"/>
      <c r="D35" s="39"/>
      <c r="E35" s="39"/>
      <c r="F35" s="39"/>
      <c r="G35" s="40"/>
    </row>
    <row r="36" spans="1:8" ht="15.75" customHeight="1">
      <c r="B36" s="121" t="s">
        <v>207</v>
      </c>
      <c r="C36" s="121"/>
      <c r="D36" s="121"/>
      <c r="E36" s="121"/>
      <c r="F36" s="121"/>
    </row>
    <row r="37" spans="1:8" ht="15.75" thickBot="1"/>
    <row r="38" spans="1:8" ht="90.75" thickBot="1">
      <c r="A38" s="2" t="s">
        <v>6</v>
      </c>
      <c r="B38" s="2" t="s">
        <v>33</v>
      </c>
      <c r="C38" s="2" t="s">
        <v>69</v>
      </c>
      <c r="D38" s="8" t="s">
        <v>229</v>
      </c>
      <c r="E38" s="10" t="s">
        <v>230</v>
      </c>
      <c r="F38" s="9" t="s">
        <v>231</v>
      </c>
      <c r="G38" s="73"/>
    </row>
    <row r="39" spans="1:8" ht="30.75" thickBot="1">
      <c r="A39" s="101">
        <v>1</v>
      </c>
      <c r="B39" s="97" t="s">
        <v>34</v>
      </c>
      <c r="C39" s="4"/>
      <c r="D39" s="4"/>
      <c r="E39" s="7"/>
      <c r="F39" s="102"/>
    </row>
    <row r="40" spans="1:8" ht="16.5" thickBot="1">
      <c r="A40" s="101" t="s">
        <v>8</v>
      </c>
      <c r="B40" s="97" t="s">
        <v>35</v>
      </c>
      <c r="C40" s="101" t="s">
        <v>70</v>
      </c>
      <c r="D40" s="75">
        <v>127240</v>
      </c>
      <c r="E40" s="4">
        <v>135018.19</v>
      </c>
      <c r="F40" s="103">
        <f>F55</f>
        <v>143972.85</v>
      </c>
    </row>
    <row r="41" spans="1:8" ht="16.5" thickBot="1">
      <c r="A41" s="101" t="s">
        <v>9</v>
      </c>
      <c r="B41" s="97" t="s">
        <v>36</v>
      </c>
      <c r="C41" s="101" t="s">
        <v>70</v>
      </c>
      <c r="D41" s="62">
        <v>1595</v>
      </c>
      <c r="E41" s="4">
        <v>4217.07</v>
      </c>
      <c r="F41" s="72">
        <v>4882.7</v>
      </c>
    </row>
    <row r="42" spans="1:8" ht="30.75" thickBot="1">
      <c r="A42" s="101" t="s">
        <v>10</v>
      </c>
      <c r="B42" s="97" t="s">
        <v>37</v>
      </c>
      <c r="C42" s="101" t="s">
        <v>70</v>
      </c>
      <c r="D42" s="62">
        <v>3448</v>
      </c>
      <c r="E42" s="4">
        <v>6021.8</v>
      </c>
      <c r="F42" s="72">
        <v>6687.13</v>
      </c>
      <c r="G42" s="77"/>
    </row>
    <row r="43" spans="1:8" ht="16.5" thickBot="1">
      <c r="A43" s="101" t="s">
        <v>11</v>
      </c>
      <c r="B43" s="97" t="s">
        <v>38</v>
      </c>
      <c r="C43" s="101" t="s">
        <v>70</v>
      </c>
      <c r="D43" s="62">
        <f>1252*(-1)</f>
        <v>-1252</v>
      </c>
      <c r="E43" s="4">
        <v>0</v>
      </c>
      <c r="F43" s="72">
        <v>0</v>
      </c>
    </row>
    <row r="44" spans="1:8" ht="30.75" thickBot="1">
      <c r="A44" s="101" t="s">
        <v>12</v>
      </c>
      <c r="B44" s="97" t="s">
        <v>39</v>
      </c>
      <c r="C44" s="4"/>
      <c r="D44" s="4"/>
      <c r="E44" s="4"/>
      <c r="F44" s="4"/>
    </row>
    <row r="45" spans="1:8" ht="75.75" thickBot="1">
      <c r="A45" s="101" t="s">
        <v>13</v>
      </c>
      <c r="B45" s="97" t="s">
        <v>40</v>
      </c>
      <c r="C45" s="101" t="s">
        <v>71</v>
      </c>
      <c r="D45" s="64">
        <v>1.3</v>
      </c>
      <c r="E45" s="64">
        <v>3.1</v>
      </c>
      <c r="F45" s="64">
        <v>3.4</v>
      </c>
      <c r="H45">
        <f>H41/E40*100</f>
        <v>0</v>
      </c>
    </row>
    <row r="46" spans="1:8" ht="30.75" thickBot="1">
      <c r="A46" s="101" t="s">
        <v>14</v>
      </c>
      <c r="B46" s="97" t="s">
        <v>41</v>
      </c>
      <c r="C46" s="4"/>
      <c r="D46" s="4"/>
      <c r="E46" s="4"/>
      <c r="F46" s="4"/>
    </row>
    <row r="47" spans="1:8" ht="30.75" thickBot="1">
      <c r="A47" s="101" t="s">
        <v>15</v>
      </c>
      <c r="B47" s="3" t="s">
        <v>42</v>
      </c>
      <c r="C47" s="101" t="s">
        <v>72</v>
      </c>
      <c r="D47" s="4"/>
      <c r="E47" s="4"/>
      <c r="F47" s="4"/>
    </row>
    <row r="48" spans="1:8" ht="30.75" thickBot="1">
      <c r="A48" s="101" t="s">
        <v>16</v>
      </c>
      <c r="B48" s="3" t="s">
        <v>43</v>
      </c>
      <c r="C48" s="101" t="s">
        <v>160</v>
      </c>
      <c r="D48" s="4"/>
      <c r="E48" s="4"/>
      <c r="F48" s="4"/>
    </row>
    <row r="49" spans="1:7" ht="16.5" thickBot="1">
      <c r="A49" s="101" t="s">
        <v>17</v>
      </c>
      <c r="B49" s="3" t="s">
        <v>44</v>
      </c>
      <c r="C49" s="5" t="s">
        <v>72</v>
      </c>
      <c r="D49" s="72">
        <v>11.348000000000001</v>
      </c>
      <c r="E49" s="72">
        <v>10.897</v>
      </c>
      <c r="F49" s="72">
        <v>10.103999999999999</v>
      </c>
    </row>
    <row r="50" spans="1:7" ht="30.75" thickBot="1">
      <c r="A50" s="101" t="s">
        <v>18</v>
      </c>
      <c r="B50" s="24" t="s">
        <v>45</v>
      </c>
      <c r="C50" s="19" t="s">
        <v>159</v>
      </c>
      <c r="D50" s="79">
        <v>61818</v>
      </c>
      <c r="E50" s="72">
        <v>65064</v>
      </c>
      <c r="F50" s="72">
        <v>61497</v>
      </c>
    </row>
    <row r="51" spans="1:7" ht="45.75" thickBot="1">
      <c r="A51" s="101" t="s">
        <v>19</v>
      </c>
      <c r="B51" s="3" t="s">
        <v>46</v>
      </c>
      <c r="C51" s="19" t="s">
        <v>159</v>
      </c>
      <c r="D51" s="72">
        <v>23429</v>
      </c>
      <c r="E51" s="72">
        <v>24471</v>
      </c>
      <c r="F51" s="72">
        <v>23298</v>
      </c>
    </row>
    <row r="52" spans="1:7" ht="60.75" thickBot="1">
      <c r="A52" s="101" t="s">
        <v>20</v>
      </c>
      <c r="B52" s="24" t="s">
        <v>47</v>
      </c>
      <c r="C52" s="19" t="s">
        <v>71</v>
      </c>
      <c r="D52" s="79">
        <v>15.52</v>
      </c>
      <c r="E52" s="72">
        <v>13.37</v>
      </c>
      <c r="F52" s="72">
        <v>13.37</v>
      </c>
    </row>
    <row r="53" spans="1:7" ht="96.75" thickBot="1">
      <c r="A53" s="101" t="s">
        <v>21</v>
      </c>
      <c r="B53" s="24" t="s">
        <v>48</v>
      </c>
      <c r="C53" s="101"/>
      <c r="D53" s="70" t="s">
        <v>226</v>
      </c>
      <c r="E53" s="70" t="s">
        <v>227</v>
      </c>
      <c r="F53" s="70" t="s">
        <v>227</v>
      </c>
    </row>
    <row r="54" spans="1:7" ht="60.75" thickBot="1">
      <c r="A54" s="101" t="s">
        <v>22</v>
      </c>
      <c r="B54" s="3" t="s">
        <v>49</v>
      </c>
      <c r="C54" s="101" t="s">
        <v>160</v>
      </c>
      <c r="D54" s="20"/>
      <c r="E54" s="4"/>
      <c r="F54" s="80"/>
      <c r="G54" s="104"/>
    </row>
    <row r="55" spans="1:7" ht="45.75" thickBot="1">
      <c r="A55" s="101" t="s">
        <v>23</v>
      </c>
      <c r="B55" s="97" t="s">
        <v>50</v>
      </c>
      <c r="C55" s="105"/>
      <c r="D55" s="106">
        <v>131423</v>
      </c>
      <c r="E55" s="34">
        <v>135018.19</v>
      </c>
      <c r="F55" s="109">
        <v>143972.85</v>
      </c>
      <c r="G55" s="108"/>
    </row>
    <row r="56" spans="1:7" ht="45.75" thickBot="1">
      <c r="A56" s="101" t="s">
        <v>24</v>
      </c>
      <c r="B56" s="97" t="s">
        <v>51</v>
      </c>
      <c r="C56" s="101" t="s">
        <v>70</v>
      </c>
      <c r="D56" s="62">
        <v>88429</v>
      </c>
      <c r="E56" s="4">
        <v>88641.83</v>
      </c>
      <c r="F56" s="4">
        <v>91616.639999999999</v>
      </c>
      <c r="G56" s="94"/>
    </row>
    <row r="57" spans="1:7" ht="16.5" thickBot="1">
      <c r="A57" s="95"/>
      <c r="B57" s="97" t="s">
        <v>52</v>
      </c>
      <c r="C57" s="95"/>
      <c r="D57" s="4"/>
      <c r="E57" s="4"/>
      <c r="F57" s="4"/>
    </row>
    <row r="58" spans="1:7" ht="16.5" thickBot="1">
      <c r="A58" s="95"/>
      <c r="B58" s="97" t="s">
        <v>53</v>
      </c>
      <c r="C58" s="101"/>
      <c r="D58" s="62">
        <v>74653</v>
      </c>
      <c r="E58" s="4">
        <v>75553.42</v>
      </c>
      <c r="F58" s="4">
        <v>78088.990000000005</v>
      </c>
    </row>
    <row r="59" spans="1:7" ht="16.5" thickBot="1">
      <c r="A59" s="95"/>
      <c r="B59" s="97" t="s">
        <v>54</v>
      </c>
      <c r="C59" s="95"/>
      <c r="D59" s="62">
        <v>3713</v>
      </c>
      <c r="E59" s="4">
        <v>3420.58</v>
      </c>
      <c r="F59" s="4">
        <v>3535.38</v>
      </c>
    </row>
    <row r="60" spans="1:7" ht="16.5" thickBot="1">
      <c r="A60" s="101"/>
      <c r="B60" s="97" t="s">
        <v>55</v>
      </c>
      <c r="C60" s="95"/>
      <c r="D60" s="75">
        <v>3316</v>
      </c>
      <c r="E60" s="4">
        <v>2934.29</v>
      </c>
      <c r="F60" s="4">
        <v>3052.13</v>
      </c>
      <c r="G60" s="65"/>
    </row>
    <row r="61" spans="1:7" ht="60.75" thickBot="1">
      <c r="A61" s="101" t="s">
        <v>25</v>
      </c>
      <c r="B61" s="97" t="s">
        <v>56</v>
      </c>
      <c r="C61" s="101" t="s">
        <v>70</v>
      </c>
      <c r="D61" s="76">
        <f>D55-D56</f>
        <v>42994</v>
      </c>
      <c r="E61" s="76">
        <f>E55-E56</f>
        <v>46376.36</v>
      </c>
      <c r="F61" s="76">
        <f>F55-F56</f>
        <v>52356.210000000006</v>
      </c>
    </row>
    <row r="62" spans="1:7" ht="30.75" thickBot="1">
      <c r="A62" s="101" t="s">
        <v>26</v>
      </c>
      <c r="B62" s="97" t="s">
        <v>57</v>
      </c>
      <c r="C62" s="101" t="s">
        <v>70</v>
      </c>
      <c r="D62" s="64">
        <v>60.2</v>
      </c>
      <c r="E62" s="4">
        <v>2371.67</v>
      </c>
      <c r="F62" s="4"/>
    </row>
    <row r="63" spans="1:7" ht="30.75" thickBot="1">
      <c r="A63" s="101" t="s">
        <v>27</v>
      </c>
      <c r="B63" s="97" t="s">
        <v>58</v>
      </c>
      <c r="C63" s="101" t="s">
        <v>70</v>
      </c>
      <c r="D63" s="62">
        <v>12987</v>
      </c>
      <c r="E63" s="4">
        <v>13000.49</v>
      </c>
      <c r="F63" s="4">
        <v>15531.93</v>
      </c>
    </row>
    <row r="64" spans="1:7" ht="150.75" thickBot="1">
      <c r="A64" s="101" t="s">
        <v>28</v>
      </c>
      <c r="B64" s="97" t="s">
        <v>59</v>
      </c>
      <c r="C64" s="101"/>
      <c r="D64" s="101" t="s">
        <v>226</v>
      </c>
      <c r="E64" s="101" t="s">
        <v>227</v>
      </c>
      <c r="F64" s="101" t="s">
        <v>227</v>
      </c>
    </row>
    <row r="65" spans="1:6" ht="16.5" thickBot="1">
      <c r="A65" s="95"/>
      <c r="B65" s="97" t="s">
        <v>60</v>
      </c>
      <c r="C65" s="101"/>
      <c r="D65" s="4"/>
      <c r="E65" s="4"/>
      <c r="F65" s="4"/>
    </row>
    <row r="66" spans="1:6" ht="16.5" thickBot="1">
      <c r="A66" s="95"/>
      <c r="B66" s="25" t="s">
        <v>61</v>
      </c>
      <c r="C66" s="101" t="s">
        <v>73</v>
      </c>
      <c r="D66" s="78">
        <v>2158.04</v>
      </c>
      <c r="E66" s="71">
        <v>2158.04</v>
      </c>
      <c r="F66" s="71">
        <v>2158.04</v>
      </c>
    </row>
    <row r="67" spans="1:6" ht="30.75" thickBot="1">
      <c r="A67" s="95"/>
      <c r="B67" s="25" t="s">
        <v>62</v>
      </c>
      <c r="C67" s="5" t="s">
        <v>74</v>
      </c>
      <c r="D67" s="63">
        <v>40.98</v>
      </c>
      <c r="E67" s="63">
        <v>41.08</v>
      </c>
      <c r="F67" s="63">
        <v>42.45</v>
      </c>
    </row>
    <row r="68" spans="1:6" ht="45.75" thickBot="1">
      <c r="A68" s="101" t="s">
        <v>29</v>
      </c>
      <c r="B68" s="26" t="s">
        <v>63</v>
      </c>
      <c r="C68" s="27"/>
      <c r="D68" s="16"/>
      <c r="E68" s="4"/>
      <c r="F68" s="4"/>
    </row>
    <row r="69" spans="1:6" ht="30.75" thickBot="1">
      <c r="A69" s="101" t="s">
        <v>30</v>
      </c>
      <c r="B69" s="97" t="s">
        <v>64</v>
      </c>
      <c r="C69" s="101" t="s">
        <v>75</v>
      </c>
      <c r="D69" s="4">
        <v>138</v>
      </c>
      <c r="E69" s="4">
        <v>135.1</v>
      </c>
      <c r="F69" s="4">
        <v>135.1</v>
      </c>
    </row>
    <row r="70" spans="1:6" ht="30.75" thickBot="1">
      <c r="A70" s="101" t="s">
        <v>31</v>
      </c>
      <c r="B70" s="97" t="s">
        <v>65</v>
      </c>
      <c r="C70" s="101" t="s">
        <v>76</v>
      </c>
      <c r="D70" s="84">
        <f>D58/12/D69</f>
        <v>45.080314009661834</v>
      </c>
      <c r="E70" s="62">
        <f t="shared" ref="E70:F70" si="0">E58/12/E69</f>
        <v>46.603392548729332</v>
      </c>
      <c r="F70" s="62">
        <f t="shared" si="0"/>
        <v>48.167400690846293</v>
      </c>
    </row>
    <row r="71" spans="1:6" ht="48" thickBot="1">
      <c r="A71" s="101" t="s">
        <v>32</v>
      </c>
      <c r="B71" s="97" t="s">
        <v>66</v>
      </c>
      <c r="D71" s="85" t="s">
        <v>77</v>
      </c>
      <c r="E71" s="83" t="s">
        <v>77</v>
      </c>
      <c r="F71" s="20" t="s">
        <v>77</v>
      </c>
    </row>
    <row r="72" spans="1:6" ht="16.5" thickBot="1">
      <c r="A72" s="95"/>
      <c r="B72" s="26" t="s">
        <v>60</v>
      </c>
      <c r="C72" s="27"/>
      <c r="D72" s="34"/>
      <c r="E72" s="27"/>
      <c r="F72" s="35"/>
    </row>
    <row r="73" spans="1:6" ht="45.75" thickBot="1">
      <c r="A73" s="95"/>
      <c r="B73" s="97" t="s">
        <v>67</v>
      </c>
      <c r="C73" s="101" t="s">
        <v>70</v>
      </c>
      <c r="D73" s="4">
        <v>110</v>
      </c>
      <c r="E73" s="4">
        <v>110</v>
      </c>
      <c r="F73" s="4">
        <v>110</v>
      </c>
    </row>
    <row r="74" spans="1:6" ht="45.75" thickBot="1">
      <c r="A74" s="95"/>
      <c r="B74" s="97" t="s">
        <v>68</v>
      </c>
      <c r="C74" s="101" t="s">
        <v>70</v>
      </c>
      <c r="D74" s="4"/>
      <c r="E74" s="4"/>
      <c r="F74" s="4"/>
    </row>
    <row r="76" spans="1:6" ht="15.75">
      <c r="B76" s="114" t="s">
        <v>79</v>
      </c>
      <c r="C76" s="114"/>
      <c r="D76" s="114"/>
      <c r="E76" s="114"/>
      <c r="F76" s="114"/>
    </row>
    <row r="77" spans="1:6" ht="15.75">
      <c r="B77" s="114" t="s">
        <v>80</v>
      </c>
      <c r="C77" s="114"/>
      <c r="D77" s="114"/>
      <c r="E77" s="114"/>
      <c r="F77" s="114"/>
    </row>
    <row r="78" spans="1:6" ht="15.75">
      <c r="B78" s="114" t="s">
        <v>81</v>
      </c>
      <c r="C78" s="114"/>
      <c r="D78" s="114"/>
      <c r="E78" s="114"/>
      <c r="F78" s="114"/>
    </row>
    <row r="79" spans="1:6" ht="15.75">
      <c r="B79" s="114" t="s">
        <v>82</v>
      </c>
      <c r="C79" s="114"/>
      <c r="D79" s="114"/>
      <c r="E79" s="114"/>
      <c r="F79" s="114"/>
    </row>
    <row r="82" spans="1:6" ht="15.75">
      <c r="C82" s="11" t="s">
        <v>83</v>
      </c>
    </row>
    <row r="83" spans="1:6" ht="15.75" thickBot="1"/>
    <row r="84" spans="1:6" ht="90.75" thickBot="1">
      <c r="A84" s="2" t="s">
        <v>6</v>
      </c>
      <c r="B84" s="2" t="s">
        <v>33</v>
      </c>
      <c r="C84" s="12" t="s">
        <v>69</v>
      </c>
      <c r="D84" s="2" t="s">
        <v>124</v>
      </c>
      <c r="E84" s="15" t="s">
        <v>125</v>
      </c>
      <c r="F84" s="12" t="s">
        <v>78</v>
      </c>
    </row>
    <row r="85" spans="1:6" ht="30.75" thickBot="1">
      <c r="A85" s="101" t="s">
        <v>7</v>
      </c>
      <c r="B85" s="97" t="s">
        <v>88</v>
      </c>
      <c r="C85" s="13"/>
      <c r="D85" s="72">
        <v>2850.663</v>
      </c>
      <c r="E85" s="79">
        <v>2870</v>
      </c>
      <c r="F85" s="79">
        <v>2870</v>
      </c>
    </row>
    <row r="86" spans="1:6" ht="16.5" thickBot="1">
      <c r="A86" s="95"/>
      <c r="B86" s="97" t="s">
        <v>52</v>
      </c>
      <c r="C86" s="13"/>
      <c r="D86" s="72"/>
      <c r="E86" s="79"/>
      <c r="F86" s="79"/>
    </row>
    <row r="87" spans="1:6" ht="30.75" thickBot="1">
      <c r="A87" s="101" t="s">
        <v>8</v>
      </c>
      <c r="B87" s="96" t="s">
        <v>89</v>
      </c>
      <c r="C87" s="100" t="s">
        <v>127</v>
      </c>
      <c r="D87" s="72">
        <v>1261.9079999999999</v>
      </c>
      <c r="E87" s="79">
        <v>1242</v>
      </c>
      <c r="F87" s="79">
        <v>1262</v>
      </c>
    </row>
    <row r="88" spans="1:6" ht="16.5" thickBot="1">
      <c r="A88" s="101" t="s">
        <v>84</v>
      </c>
      <c r="B88" s="96" t="s">
        <v>90</v>
      </c>
      <c r="C88" s="100" t="s">
        <v>127</v>
      </c>
      <c r="D88" s="72"/>
      <c r="E88" s="79"/>
      <c r="F88" s="79"/>
    </row>
    <row r="89" spans="1:6" ht="16.5" thickBot="1">
      <c r="B89" s="96" t="s">
        <v>91</v>
      </c>
      <c r="C89" s="100" t="s">
        <v>127</v>
      </c>
      <c r="D89" s="72">
        <v>587.673</v>
      </c>
      <c r="E89" s="79">
        <v>650</v>
      </c>
      <c r="F89" s="79">
        <v>594</v>
      </c>
    </row>
    <row r="90" spans="1:6" ht="16.5" thickBot="1">
      <c r="A90" s="95"/>
      <c r="B90" s="96" t="s">
        <v>92</v>
      </c>
      <c r="C90" s="100" t="s">
        <v>127</v>
      </c>
      <c r="D90" s="72">
        <v>674.23500000000001</v>
      </c>
      <c r="E90" s="79">
        <v>592</v>
      </c>
      <c r="F90" s="79">
        <v>668</v>
      </c>
    </row>
    <row r="91" spans="1:6" ht="16.5" thickBot="1">
      <c r="A91" s="101" t="s">
        <v>85</v>
      </c>
      <c r="B91" s="96" t="s">
        <v>93</v>
      </c>
      <c r="C91" s="100" t="s">
        <v>127</v>
      </c>
      <c r="D91" s="72"/>
      <c r="E91" s="79"/>
      <c r="F91" s="79"/>
    </row>
    <row r="92" spans="1:6" ht="16.5" thickBot="1">
      <c r="A92" s="95"/>
      <c r="B92" s="96" t="s">
        <v>91</v>
      </c>
      <c r="C92" s="100" t="s">
        <v>127</v>
      </c>
      <c r="D92" s="72"/>
      <c r="E92" s="79"/>
      <c r="F92" s="79"/>
    </row>
    <row r="93" spans="1:6" ht="16.5" thickBot="1">
      <c r="A93" s="101"/>
      <c r="B93" s="96" t="s">
        <v>92</v>
      </c>
      <c r="C93" s="100" t="s">
        <v>127</v>
      </c>
      <c r="D93" s="72"/>
      <c r="E93" s="79"/>
      <c r="F93" s="79"/>
    </row>
    <row r="94" spans="1:6" ht="16.5" thickBot="1">
      <c r="A94" s="95"/>
      <c r="B94" s="96" t="s">
        <v>52</v>
      </c>
      <c r="C94" s="100" t="s">
        <v>127</v>
      </c>
      <c r="D94" s="72"/>
      <c r="E94" s="79"/>
      <c r="F94" s="79"/>
    </row>
    <row r="95" spans="1:6" ht="90.75" thickBot="1">
      <c r="A95" s="101" t="s">
        <v>86</v>
      </c>
      <c r="B95" s="96" t="s">
        <v>94</v>
      </c>
      <c r="C95" s="100" t="s">
        <v>127</v>
      </c>
      <c r="D95" s="72"/>
      <c r="E95" s="79"/>
      <c r="F95" s="79"/>
    </row>
    <row r="96" spans="1:6" ht="16.5" thickBot="1">
      <c r="A96" s="95" t="s">
        <v>128</v>
      </c>
      <c r="B96" s="96" t="s">
        <v>90</v>
      </c>
      <c r="C96" s="100" t="s">
        <v>127</v>
      </c>
      <c r="D96" s="72"/>
      <c r="E96" s="79"/>
      <c r="F96" s="79"/>
    </row>
    <row r="97" spans="1:6" ht="16.5" thickBot="1">
      <c r="A97" s="95"/>
      <c r="B97" s="96" t="s">
        <v>91</v>
      </c>
      <c r="C97" s="100" t="s">
        <v>127</v>
      </c>
      <c r="D97" s="72"/>
      <c r="E97" s="79"/>
      <c r="F97" s="79"/>
    </row>
    <row r="98" spans="1:6" ht="16.5" thickBot="1">
      <c r="A98" s="101"/>
      <c r="B98" s="96" t="s">
        <v>92</v>
      </c>
      <c r="C98" s="100" t="s">
        <v>127</v>
      </c>
      <c r="D98" s="72"/>
      <c r="E98" s="79"/>
      <c r="F98" s="79"/>
    </row>
    <row r="99" spans="1:6" ht="16.5" thickBot="1">
      <c r="A99" s="101" t="s">
        <v>87</v>
      </c>
      <c r="B99" s="96" t="s">
        <v>93</v>
      </c>
      <c r="C99" s="100" t="s">
        <v>127</v>
      </c>
      <c r="D99" s="72"/>
      <c r="E99" s="79"/>
      <c r="F99" s="79"/>
    </row>
    <row r="100" spans="1:6" ht="16.5" thickBot="1">
      <c r="A100" s="101"/>
      <c r="B100" s="96" t="s">
        <v>91</v>
      </c>
      <c r="C100" s="100" t="s">
        <v>127</v>
      </c>
      <c r="D100" s="72"/>
      <c r="E100" s="79"/>
      <c r="F100" s="79"/>
    </row>
    <row r="101" spans="1:6" ht="16.5" thickBot="1">
      <c r="A101" s="95"/>
      <c r="B101" s="96" t="s">
        <v>92</v>
      </c>
      <c r="C101" s="100" t="s">
        <v>127</v>
      </c>
      <c r="D101" s="4"/>
      <c r="E101" s="16"/>
      <c r="F101" s="16"/>
    </row>
    <row r="102" spans="1:6" ht="75.75" thickBot="1">
      <c r="A102" s="17" t="s">
        <v>129</v>
      </c>
      <c r="B102" s="96" t="s">
        <v>95</v>
      </c>
      <c r="C102" s="100" t="s">
        <v>127</v>
      </c>
      <c r="D102" s="4"/>
      <c r="E102" s="16"/>
      <c r="F102" s="16"/>
    </row>
    <row r="103" spans="1:6" ht="16.5" thickBot="1">
      <c r="A103" s="95" t="s">
        <v>130</v>
      </c>
      <c r="B103" s="96" t="s">
        <v>90</v>
      </c>
      <c r="C103" s="100" t="s">
        <v>127</v>
      </c>
      <c r="D103" s="4"/>
      <c r="E103" s="16"/>
      <c r="F103" s="16"/>
    </row>
    <row r="104" spans="1:6" ht="16.5" thickBot="1">
      <c r="A104" s="95"/>
      <c r="B104" s="96" t="s">
        <v>91</v>
      </c>
      <c r="C104" s="100" t="s">
        <v>127</v>
      </c>
      <c r="D104" s="4"/>
      <c r="E104" s="16"/>
      <c r="F104" s="16"/>
    </row>
    <row r="105" spans="1:6" ht="16.5" thickBot="1">
      <c r="A105" s="101"/>
      <c r="B105" s="96" t="s">
        <v>92</v>
      </c>
      <c r="C105" s="100" t="s">
        <v>127</v>
      </c>
      <c r="D105" s="4"/>
      <c r="E105" s="16"/>
      <c r="F105" s="16"/>
    </row>
    <row r="106" spans="1:6" ht="16.5" thickBot="1">
      <c r="A106" s="95" t="s">
        <v>131</v>
      </c>
      <c r="B106" s="96" t="s">
        <v>93</v>
      </c>
      <c r="C106" s="100" t="s">
        <v>127</v>
      </c>
      <c r="D106" s="4"/>
      <c r="E106" s="16"/>
      <c r="F106" s="16"/>
    </row>
    <row r="107" spans="1:6" ht="16.5" thickBot="1">
      <c r="A107" s="101"/>
      <c r="B107" s="96" t="s">
        <v>91</v>
      </c>
      <c r="C107" s="100" t="s">
        <v>127</v>
      </c>
      <c r="D107" s="4"/>
      <c r="E107" s="16"/>
      <c r="F107" s="16"/>
    </row>
    <row r="108" spans="1:6" ht="16.5" thickBot="1">
      <c r="A108" s="95"/>
      <c r="B108" s="96" t="s">
        <v>92</v>
      </c>
      <c r="C108" s="100" t="s">
        <v>127</v>
      </c>
      <c r="D108" s="4"/>
      <c r="E108" s="16"/>
      <c r="F108" s="16"/>
    </row>
    <row r="109" spans="1:6" ht="75.75" thickBot="1">
      <c r="A109" s="17" t="s">
        <v>132</v>
      </c>
      <c r="B109" s="96" t="s">
        <v>96</v>
      </c>
      <c r="C109" s="100" t="s">
        <v>127</v>
      </c>
      <c r="D109" s="4"/>
      <c r="E109" s="16"/>
      <c r="F109" s="16"/>
    </row>
    <row r="110" spans="1:6" ht="16.5" thickBot="1">
      <c r="A110" s="95" t="s">
        <v>133</v>
      </c>
      <c r="B110" s="96" t="s">
        <v>90</v>
      </c>
      <c r="C110" s="100" t="s">
        <v>127</v>
      </c>
      <c r="D110" s="4"/>
      <c r="E110" s="16"/>
      <c r="F110" s="16"/>
    </row>
    <row r="111" spans="1:6" ht="16.5" thickBot="1">
      <c r="A111" s="95"/>
      <c r="B111" s="96" t="s">
        <v>91</v>
      </c>
      <c r="C111" s="100" t="s">
        <v>127</v>
      </c>
      <c r="D111" s="4"/>
      <c r="E111" s="16"/>
      <c r="F111" s="16"/>
    </row>
    <row r="112" spans="1:6" ht="16.5" thickBot="1">
      <c r="A112" s="101"/>
      <c r="B112" s="96" t="s">
        <v>92</v>
      </c>
      <c r="C112" s="100" t="s">
        <v>127</v>
      </c>
      <c r="D112" s="4"/>
      <c r="E112" s="16"/>
      <c r="F112" s="16"/>
    </row>
    <row r="113" spans="1:6" ht="16.5" thickBot="1">
      <c r="A113" s="95" t="s">
        <v>134</v>
      </c>
      <c r="B113" s="96" t="s">
        <v>93</v>
      </c>
      <c r="C113" s="100" t="s">
        <v>127</v>
      </c>
      <c r="D113" s="4"/>
      <c r="E113" s="16"/>
      <c r="F113" s="16"/>
    </row>
    <row r="114" spans="1:6" ht="16.5" thickBot="1">
      <c r="A114" s="95"/>
      <c r="B114" s="96" t="s">
        <v>91</v>
      </c>
      <c r="C114" s="100" t="s">
        <v>127</v>
      </c>
      <c r="D114" s="4"/>
      <c r="E114" s="16"/>
      <c r="F114" s="16"/>
    </row>
    <row r="115" spans="1:6" ht="16.5" thickBot="1">
      <c r="A115" s="95"/>
      <c r="B115" s="96" t="s">
        <v>92</v>
      </c>
      <c r="C115" s="100" t="s">
        <v>127</v>
      </c>
      <c r="D115" s="4"/>
      <c r="E115" s="16"/>
      <c r="F115" s="16"/>
    </row>
    <row r="116" spans="1:6" ht="90.75" thickBot="1">
      <c r="A116" s="17" t="s">
        <v>135</v>
      </c>
      <c r="B116" s="96" t="s">
        <v>97</v>
      </c>
      <c r="C116" s="100" t="s">
        <v>127</v>
      </c>
      <c r="D116" s="4"/>
      <c r="E116" s="16"/>
      <c r="F116" s="16"/>
    </row>
    <row r="117" spans="1:6" ht="16.5" thickBot="1">
      <c r="A117" s="101" t="s">
        <v>136</v>
      </c>
      <c r="B117" s="96" t="s">
        <v>90</v>
      </c>
      <c r="C117" s="100" t="s">
        <v>127</v>
      </c>
      <c r="D117" s="4"/>
      <c r="E117" s="16"/>
      <c r="F117" s="16"/>
    </row>
    <row r="118" spans="1:6" ht="16.5" thickBot="1">
      <c r="A118" s="101"/>
      <c r="B118" s="96" t="s">
        <v>91</v>
      </c>
      <c r="C118" s="100" t="s">
        <v>127</v>
      </c>
      <c r="D118" s="4"/>
      <c r="E118" s="16"/>
      <c r="F118" s="16"/>
    </row>
    <row r="119" spans="1:6" ht="16.5" thickBot="1">
      <c r="A119" s="95"/>
      <c r="B119" s="96" t="s">
        <v>92</v>
      </c>
      <c r="C119" s="100" t="s">
        <v>127</v>
      </c>
      <c r="D119" s="4"/>
      <c r="E119" s="16"/>
      <c r="F119" s="16"/>
    </row>
    <row r="120" spans="1:6" ht="16.5" thickBot="1">
      <c r="A120" s="101" t="s">
        <v>137</v>
      </c>
      <c r="B120" s="96" t="s">
        <v>93</v>
      </c>
      <c r="C120" s="100" t="s">
        <v>127</v>
      </c>
      <c r="D120" s="4"/>
      <c r="E120" s="16"/>
      <c r="F120" s="16"/>
    </row>
    <row r="121" spans="1:6" ht="16.5" thickBot="1">
      <c r="A121" s="101"/>
      <c r="B121" s="96" t="s">
        <v>91</v>
      </c>
      <c r="C121" s="100" t="s">
        <v>127</v>
      </c>
      <c r="D121" s="4"/>
      <c r="E121" s="16"/>
      <c r="F121" s="16"/>
    </row>
    <row r="122" spans="1:6" ht="16.5" thickBot="1">
      <c r="A122" s="95"/>
      <c r="B122" s="96" t="s">
        <v>92</v>
      </c>
      <c r="C122" s="100" t="s">
        <v>127</v>
      </c>
      <c r="D122" s="4"/>
      <c r="E122" s="16"/>
      <c r="F122" s="16"/>
    </row>
    <row r="123" spans="1:6" ht="30.75" thickBot="1">
      <c r="A123" s="18" t="s">
        <v>138</v>
      </c>
      <c r="B123" s="96" t="s">
        <v>98</v>
      </c>
      <c r="C123" s="100" t="s">
        <v>127</v>
      </c>
      <c r="D123" s="110">
        <v>1261.9079999999999</v>
      </c>
      <c r="E123" s="80">
        <f t="shared" ref="E123" si="1">E125+E126</f>
        <v>1242</v>
      </c>
      <c r="F123" s="80">
        <v>1262</v>
      </c>
    </row>
    <row r="124" spans="1:6" ht="15.75" thickBot="1">
      <c r="A124" s="101" t="s">
        <v>139</v>
      </c>
      <c r="B124" s="96" t="s">
        <v>90</v>
      </c>
      <c r="C124" s="98" t="s">
        <v>127</v>
      </c>
      <c r="D124" s="81"/>
      <c r="E124" s="90"/>
      <c r="F124" s="81"/>
    </row>
    <row r="125" spans="1:6" ht="16.5" thickBot="1">
      <c r="A125" s="95"/>
      <c r="B125" s="96" t="s">
        <v>91</v>
      </c>
      <c r="C125" s="98" t="s">
        <v>127</v>
      </c>
      <c r="D125" s="111">
        <v>587.673</v>
      </c>
      <c r="E125" s="91">
        <v>650</v>
      </c>
      <c r="F125" s="82">
        <v>591</v>
      </c>
    </row>
    <row r="126" spans="1:6" ht="16.5" thickBot="1">
      <c r="A126" s="101"/>
      <c r="B126" s="96" t="s">
        <v>92</v>
      </c>
      <c r="C126" s="100" t="s">
        <v>127</v>
      </c>
      <c r="D126" s="76">
        <v>674.23500000000001</v>
      </c>
      <c r="E126" s="79">
        <v>592</v>
      </c>
      <c r="F126" s="79">
        <v>671</v>
      </c>
    </row>
    <row r="127" spans="1:6" ht="16.5" thickBot="1">
      <c r="A127" s="95" t="s">
        <v>140</v>
      </c>
      <c r="B127" s="96" t="s">
        <v>93</v>
      </c>
      <c r="C127" s="100" t="s">
        <v>127</v>
      </c>
      <c r="D127" s="64"/>
      <c r="E127" s="16"/>
      <c r="F127" s="16"/>
    </row>
    <row r="128" spans="1:6" ht="16.5" thickBot="1">
      <c r="A128" s="95"/>
      <c r="B128" s="96" t="s">
        <v>91</v>
      </c>
      <c r="C128" s="100" t="s">
        <v>127</v>
      </c>
      <c r="D128" s="4"/>
      <c r="E128" s="16"/>
      <c r="F128" s="16"/>
    </row>
    <row r="129" spans="1:6" ht="16.5" thickBot="1">
      <c r="A129" s="17"/>
      <c r="B129" s="96" t="s">
        <v>92</v>
      </c>
      <c r="C129" s="100" t="s">
        <v>127</v>
      </c>
      <c r="D129" s="4"/>
      <c r="E129" s="16"/>
      <c r="F129" s="16"/>
    </row>
    <row r="130" spans="1:6" ht="30.75" thickBot="1">
      <c r="A130" s="17" t="s">
        <v>141</v>
      </c>
      <c r="B130" s="96" t="s">
        <v>99</v>
      </c>
      <c r="C130" s="100" t="s">
        <v>127</v>
      </c>
      <c r="D130" s="4"/>
      <c r="E130" s="16"/>
      <c r="F130" s="16"/>
    </row>
    <row r="131" spans="1:6" ht="16.5" thickBot="1">
      <c r="A131" s="101" t="s">
        <v>142</v>
      </c>
      <c r="B131" s="96" t="s">
        <v>90</v>
      </c>
      <c r="C131" s="100" t="s">
        <v>127</v>
      </c>
      <c r="D131" s="4"/>
      <c r="E131" s="16"/>
      <c r="F131" s="16"/>
    </row>
    <row r="132" spans="1:6" ht="16.5" thickBot="1">
      <c r="A132" s="101"/>
      <c r="B132" s="96" t="s">
        <v>91</v>
      </c>
      <c r="C132" s="100" t="s">
        <v>127</v>
      </c>
      <c r="D132" s="4"/>
      <c r="E132" s="16"/>
      <c r="F132" s="16"/>
    </row>
    <row r="133" spans="1:6" ht="16.5" thickBot="1">
      <c r="A133" s="101"/>
      <c r="B133" s="96" t="s">
        <v>92</v>
      </c>
      <c r="C133" s="100" t="s">
        <v>127</v>
      </c>
      <c r="D133" s="4"/>
      <c r="E133" s="16"/>
      <c r="F133" s="16"/>
    </row>
    <row r="134" spans="1:6" ht="16.5" thickBot="1">
      <c r="A134" s="101" t="s">
        <v>143</v>
      </c>
      <c r="B134" s="96" t="s">
        <v>93</v>
      </c>
      <c r="C134" s="100" t="s">
        <v>127</v>
      </c>
      <c r="D134" s="4"/>
      <c r="E134" s="16"/>
      <c r="F134" s="16"/>
    </row>
    <row r="135" spans="1:6" ht="16.5" thickBot="1">
      <c r="A135" s="101"/>
      <c r="B135" s="96" t="s">
        <v>91</v>
      </c>
      <c r="C135" s="100" t="s">
        <v>127</v>
      </c>
      <c r="D135" s="4"/>
      <c r="E135" s="16"/>
      <c r="F135" s="16"/>
    </row>
    <row r="136" spans="1:6" ht="16.5" thickBot="1">
      <c r="A136" s="101"/>
      <c r="B136" s="96" t="s">
        <v>92</v>
      </c>
      <c r="C136" s="100" t="s">
        <v>127</v>
      </c>
      <c r="D136" s="4"/>
      <c r="E136" s="16"/>
      <c r="F136" s="16"/>
    </row>
    <row r="137" spans="1:6" ht="75.75" thickBot="1">
      <c r="A137" s="17" t="s">
        <v>144</v>
      </c>
      <c r="B137" s="96" t="s">
        <v>100</v>
      </c>
      <c r="C137" s="100" t="s">
        <v>127</v>
      </c>
      <c r="D137" s="4"/>
      <c r="E137" s="16"/>
      <c r="F137" s="16"/>
    </row>
    <row r="138" spans="1:6" ht="16.5" thickBot="1">
      <c r="A138" s="101"/>
      <c r="B138" s="96" t="s">
        <v>101</v>
      </c>
      <c r="C138" s="100" t="s">
        <v>127</v>
      </c>
      <c r="D138" s="72">
        <v>529.31500000000005</v>
      </c>
      <c r="E138" s="72">
        <v>533.70000000000005</v>
      </c>
      <c r="F138" s="72">
        <v>516</v>
      </c>
    </row>
    <row r="139" spans="1:6" ht="16.5" thickBot="1">
      <c r="A139" s="101"/>
      <c r="B139" s="96" t="s">
        <v>91</v>
      </c>
      <c r="C139" s="100" t="s">
        <v>127</v>
      </c>
      <c r="D139" s="72">
        <v>280.39600000000002</v>
      </c>
      <c r="E139" s="79">
        <v>245.2</v>
      </c>
      <c r="F139" s="79">
        <v>250</v>
      </c>
    </row>
    <row r="140" spans="1:6" ht="16.5" thickBot="1">
      <c r="A140" s="101"/>
      <c r="B140" s="96" t="s">
        <v>92</v>
      </c>
      <c r="C140" s="100" t="s">
        <v>127</v>
      </c>
      <c r="D140" s="72">
        <v>248.946</v>
      </c>
      <c r="E140" s="79">
        <v>288.5</v>
      </c>
      <c r="F140" s="79">
        <v>266</v>
      </c>
    </row>
    <row r="141" spans="1:6" ht="16.5" thickBot="1">
      <c r="A141" s="101"/>
      <c r="B141" s="96" t="s">
        <v>102</v>
      </c>
      <c r="C141" s="100" t="s">
        <v>127</v>
      </c>
      <c r="D141" s="72">
        <v>1059.44</v>
      </c>
      <c r="E141" s="72">
        <v>1094.3</v>
      </c>
      <c r="F141" s="72">
        <v>1094</v>
      </c>
    </row>
    <row r="142" spans="1:6" ht="16.5" thickBot="1">
      <c r="A142" s="101"/>
      <c r="B142" s="96" t="s">
        <v>91</v>
      </c>
      <c r="C142" s="100" t="s">
        <v>127</v>
      </c>
      <c r="D142" s="72">
        <v>640.19399999999996</v>
      </c>
      <c r="E142" s="79">
        <v>604.70000000000005</v>
      </c>
      <c r="F142" s="79">
        <v>640</v>
      </c>
    </row>
    <row r="143" spans="1:6" ht="16.5" thickBot="1">
      <c r="A143" s="101"/>
      <c r="B143" s="96" t="s">
        <v>92</v>
      </c>
      <c r="C143" s="100" t="s">
        <v>127</v>
      </c>
      <c r="D143" s="72">
        <v>419.24599999999998</v>
      </c>
      <c r="E143" s="79">
        <v>489.6</v>
      </c>
      <c r="F143" s="79">
        <v>454</v>
      </c>
    </row>
    <row r="144" spans="1:6" ht="16.5" thickBot="1">
      <c r="A144" s="101"/>
      <c r="B144" s="96" t="s">
        <v>103</v>
      </c>
      <c r="C144" s="100" t="s">
        <v>127</v>
      </c>
      <c r="D144" s="4"/>
      <c r="E144" s="16"/>
      <c r="F144" s="16"/>
    </row>
    <row r="145" spans="1:6" ht="16.5" thickBot="1">
      <c r="A145" s="101"/>
      <c r="B145" s="96" t="s">
        <v>91</v>
      </c>
      <c r="C145" s="100" t="s">
        <v>127</v>
      </c>
      <c r="D145" s="4"/>
      <c r="E145" s="16"/>
      <c r="F145" s="16"/>
    </row>
    <row r="146" spans="1:6" ht="16.5" thickBot="1">
      <c r="A146" s="101"/>
      <c r="B146" s="96" t="s">
        <v>92</v>
      </c>
      <c r="C146" s="100" t="s">
        <v>127</v>
      </c>
      <c r="D146" s="4"/>
      <c r="E146" s="16"/>
      <c r="F146" s="16"/>
    </row>
    <row r="147" spans="1:6" ht="16.5" thickBot="1">
      <c r="A147" s="101"/>
      <c r="B147" s="96" t="s">
        <v>104</v>
      </c>
      <c r="C147" s="100" t="s">
        <v>127</v>
      </c>
      <c r="D147" s="4"/>
      <c r="E147" s="16"/>
      <c r="F147" s="16"/>
    </row>
    <row r="148" spans="1:6" ht="16.5" thickBot="1">
      <c r="A148" s="101"/>
      <c r="B148" s="96" t="s">
        <v>91</v>
      </c>
      <c r="C148" s="100" t="s">
        <v>127</v>
      </c>
      <c r="D148" s="4"/>
      <c r="E148" s="16"/>
      <c r="F148" s="16"/>
    </row>
    <row r="149" spans="1:6" ht="16.5" thickBot="1">
      <c r="A149" s="101"/>
      <c r="B149" s="96" t="s">
        <v>92</v>
      </c>
      <c r="C149" s="100" t="s">
        <v>127</v>
      </c>
      <c r="D149" s="4"/>
      <c r="E149" s="16"/>
      <c r="F149" s="16"/>
    </row>
    <row r="150" spans="1:6" ht="60.75" thickBot="1">
      <c r="A150" s="17" t="s">
        <v>145</v>
      </c>
      <c r="B150" s="96" t="s">
        <v>105</v>
      </c>
      <c r="C150" s="100" t="s">
        <v>127</v>
      </c>
      <c r="D150" s="4">
        <v>181</v>
      </c>
      <c r="E150" s="16">
        <v>527</v>
      </c>
      <c r="F150" s="16">
        <v>525</v>
      </c>
    </row>
    <row r="151" spans="1:6" ht="16.5" thickBot="1">
      <c r="A151" s="101"/>
      <c r="B151" s="96" t="s">
        <v>106</v>
      </c>
      <c r="C151" s="100" t="s">
        <v>127</v>
      </c>
      <c r="D151" s="20"/>
      <c r="E151" s="16"/>
      <c r="F151" s="16"/>
    </row>
    <row r="152" spans="1:6" ht="16.5" thickBot="1">
      <c r="A152" s="99"/>
      <c r="B152" s="19" t="s">
        <v>107</v>
      </c>
      <c r="C152" s="21" t="s">
        <v>127</v>
      </c>
      <c r="D152" s="22"/>
      <c r="E152" s="16"/>
      <c r="F152" s="16"/>
    </row>
    <row r="153" spans="1:6" ht="30.75" thickBot="1">
      <c r="A153" s="101">
        <v>2</v>
      </c>
      <c r="B153" s="97" t="s">
        <v>108</v>
      </c>
      <c r="C153" s="13"/>
      <c r="D153" s="72">
        <v>0.46899999999999997</v>
      </c>
      <c r="E153" s="79">
        <v>0.47</v>
      </c>
      <c r="F153" s="79">
        <v>0.47</v>
      </c>
    </row>
    <row r="154" spans="1:6" ht="16.5" thickBot="1">
      <c r="A154" s="101"/>
      <c r="B154" s="97" t="s">
        <v>52</v>
      </c>
      <c r="C154" s="13"/>
      <c r="D154" s="72"/>
      <c r="E154" s="79"/>
      <c r="F154" s="79"/>
    </row>
    <row r="155" spans="1:6" ht="30.75" thickBot="1">
      <c r="A155" s="17" t="s">
        <v>146</v>
      </c>
      <c r="B155" s="97" t="s">
        <v>109</v>
      </c>
      <c r="C155" s="14" t="s">
        <v>110</v>
      </c>
      <c r="D155" s="72">
        <v>0.44700000000000001</v>
      </c>
      <c r="E155" s="79">
        <v>0.44700000000000001</v>
      </c>
      <c r="F155" s="79">
        <v>0.44700000000000001</v>
      </c>
    </row>
    <row r="156" spans="1:6" ht="75.75" thickBot="1">
      <c r="A156" s="17" t="s">
        <v>147</v>
      </c>
      <c r="B156" s="97" t="s">
        <v>111</v>
      </c>
      <c r="C156" s="14" t="s">
        <v>110</v>
      </c>
      <c r="D156" s="72">
        <v>2.1999999999999999E-2</v>
      </c>
      <c r="E156" s="79">
        <v>2.1999999999999999E-2</v>
      </c>
      <c r="F156" s="79">
        <v>2.1999999999999999E-2</v>
      </c>
    </row>
    <row r="157" spans="1:6" ht="16.5" thickBot="1">
      <c r="A157" s="17"/>
      <c r="B157" s="97" t="s">
        <v>101</v>
      </c>
      <c r="C157" s="14" t="s">
        <v>110</v>
      </c>
      <c r="D157" s="72">
        <f>D156</f>
        <v>2.1999999999999999E-2</v>
      </c>
      <c r="E157" s="72">
        <f t="shared" ref="E157:F157" si="2">E156</f>
        <v>2.1999999999999999E-2</v>
      </c>
      <c r="F157" s="72">
        <f t="shared" si="2"/>
        <v>2.1999999999999999E-2</v>
      </c>
    </row>
    <row r="158" spans="1:6" ht="16.5" thickBot="1">
      <c r="A158" s="17"/>
      <c r="B158" s="97" t="s">
        <v>102</v>
      </c>
      <c r="C158" s="14" t="s">
        <v>110</v>
      </c>
      <c r="D158" s="72"/>
      <c r="E158" s="79"/>
      <c r="F158" s="79"/>
    </row>
    <row r="159" spans="1:6" ht="16.5" thickBot="1">
      <c r="A159" s="17"/>
      <c r="B159" s="97" t="s">
        <v>103</v>
      </c>
      <c r="C159" s="14" t="s">
        <v>110</v>
      </c>
      <c r="D159" s="72"/>
      <c r="E159" s="79"/>
      <c r="F159" s="79"/>
    </row>
    <row r="160" spans="1:6" ht="16.5" thickBot="1">
      <c r="A160" s="17"/>
      <c r="B160" s="97" t="s">
        <v>104</v>
      </c>
      <c r="C160" s="14" t="s">
        <v>110</v>
      </c>
      <c r="D160" s="72"/>
      <c r="E160" s="79"/>
      <c r="F160" s="79"/>
    </row>
    <row r="161" spans="1:6" ht="60.75" thickBot="1">
      <c r="A161" s="17" t="s">
        <v>148</v>
      </c>
      <c r="B161" s="97" t="s">
        <v>112</v>
      </c>
      <c r="C161" s="14" t="s">
        <v>110</v>
      </c>
      <c r="D161" s="72"/>
      <c r="E161" s="79"/>
      <c r="F161" s="79"/>
    </row>
    <row r="162" spans="1:6" ht="30.75" thickBot="1">
      <c r="A162" s="17" t="s">
        <v>149</v>
      </c>
      <c r="B162" s="97" t="s">
        <v>113</v>
      </c>
      <c r="C162" s="13"/>
      <c r="D162" s="72">
        <v>482</v>
      </c>
      <c r="E162" s="79">
        <v>483</v>
      </c>
      <c r="F162" s="79">
        <v>483</v>
      </c>
    </row>
    <row r="163" spans="1:6" ht="16.5" thickBot="1">
      <c r="A163" s="17"/>
      <c r="B163" s="97" t="s">
        <v>52</v>
      </c>
      <c r="C163" s="13"/>
      <c r="D163" s="72"/>
      <c r="E163" s="79"/>
      <c r="F163" s="79"/>
    </row>
    <row r="164" spans="1:6" ht="30.75" thickBot="1">
      <c r="A164" s="17" t="s">
        <v>150</v>
      </c>
      <c r="B164" s="97" t="s">
        <v>114</v>
      </c>
      <c r="C164" s="14" t="s">
        <v>115</v>
      </c>
      <c r="D164" s="72">
        <v>447</v>
      </c>
      <c r="E164" s="72">
        <v>447</v>
      </c>
      <c r="F164" s="72">
        <v>447</v>
      </c>
    </row>
    <row r="165" spans="1:6" ht="75.75" thickBot="1">
      <c r="A165" s="17" t="s">
        <v>151</v>
      </c>
      <c r="B165" s="97" t="s">
        <v>116</v>
      </c>
      <c r="C165" s="14" t="s">
        <v>115</v>
      </c>
      <c r="D165" s="72">
        <v>35</v>
      </c>
      <c r="E165" s="72">
        <v>35</v>
      </c>
      <c r="F165" s="72">
        <v>35</v>
      </c>
    </row>
    <row r="166" spans="1:6" ht="16.5" thickBot="1">
      <c r="A166" s="101"/>
      <c r="B166" s="97" t="s">
        <v>101</v>
      </c>
      <c r="C166" s="14" t="s">
        <v>115</v>
      </c>
      <c r="D166" s="72">
        <v>33</v>
      </c>
      <c r="E166" s="72">
        <v>34</v>
      </c>
      <c r="F166" s="72">
        <v>35</v>
      </c>
    </row>
    <row r="167" spans="1:6" ht="16.5" thickBot="1">
      <c r="A167" s="101"/>
      <c r="B167" s="97" t="s">
        <v>102</v>
      </c>
      <c r="C167" s="14" t="s">
        <v>115</v>
      </c>
      <c r="D167" s="72">
        <v>2</v>
      </c>
      <c r="E167" s="72">
        <v>2</v>
      </c>
      <c r="F167" s="72">
        <v>2</v>
      </c>
    </row>
    <row r="168" spans="1:6" ht="16.5" thickBot="1">
      <c r="A168" s="101"/>
      <c r="B168" s="97" t="s">
        <v>103</v>
      </c>
      <c r="C168" s="14" t="s">
        <v>115</v>
      </c>
      <c r="D168" s="72"/>
      <c r="E168" s="79"/>
      <c r="F168" s="79"/>
    </row>
    <row r="169" spans="1:6" ht="16.5" thickBot="1">
      <c r="A169" s="101"/>
      <c r="B169" s="97" t="s">
        <v>104</v>
      </c>
      <c r="C169" s="14" t="s">
        <v>115</v>
      </c>
      <c r="D169" s="72"/>
      <c r="E169" s="79"/>
      <c r="F169" s="79"/>
    </row>
    <row r="170" spans="1:6" ht="16.5" thickBot="1">
      <c r="A170" s="101">
        <v>4</v>
      </c>
      <c r="B170" s="97" t="s">
        <v>117</v>
      </c>
      <c r="C170" s="14" t="s">
        <v>115</v>
      </c>
      <c r="D170" s="72">
        <v>482</v>
      </c>
      <c r="E170" s="72">
        <v>483</v>
      </c>
      <c r="F170" s="72">
        <v>483</v>
      </c>
    </row>
    <row r="171" spans="1:6" ht="30.75" thickBot="1">
      <c r="A171" s="101">
        <v>5</v>
      </c>
      <c r="B171" s="97" t="s">
        <v>118</v>
      </c>
      <c r="C171" s="14" t="s">
        <v>70</v>
      </c>
      <c r="D171" s="92">
        <f>[1]общая!$C$79/1000</f>
        <v>21220.763016292502</v>
      </c>
      <c r="E171" s="71">
        <v>1548.96</v>
      </c>
      <c r="F171" s="93">
        <f>[2]расч!$H$85</f>
        <v>2046.7238000000002</v>
      </c>
    </row>
    <row r="172" spans="1:6" ht="45.75" thickBot="1">
      <c r="A172" s="101">
        <v>6</v>
      </c>
      <c r="B172" s="97" t="s">
        <v>63</v>
      </c>
      <c r="C172" s="13"/>
      <c r="D172" s="4"/>
      <c r="E172" s="16"/>
      <c r="F172" s="16"/>
    </row>
    <row r="173" spans="1:6" ht="30.75" thickBot="1">
      <c r="A173" s="17" t="s">
        <v>152</v>
      </c>
      <c r="B173" s="97" t="s">
        <v>64</v>
      </c>
      <c r="C173" s="14" t="s">
        <v>75</v>
      </c>
      <c r="D173" s="78">
        <v>3</v>
      </c>
      <c r="E173" s="23">
        <v>2</v>
      </c>
      <c r="F173" s="23">
        <v>2</v>
      </c>
    </row>
    <row r="174" spans="1:6" ht="30.75" thickBot="1">
      <c r="A174" s="17" t="s">
        <v>153</v>
      </c>
      <c r="B174" s="97" t="s">
        <v>65</v>
      </c>
      <c r="C174" s="14" t="s">
        <v>76</v>
      </c>
      <c r="D174" s="72">
        <v>43.1</v>
      </c>
      <c r="E174" s="16">
        <v>39.1</v>
      </c>
      <c r="F174" s="16">
        <v>44.2</v>
      </c>
    </row>
    <row r="175" spans="1:6" ht="48" thickBot="1">
      <c r="A175" s="17" t="s">
        <v>154</v>
      </c>
      <c r="B175" s="97" t="s">
        <v>66</v>
      </c>
      <c r="C175" s="13"/>
      <c r="D175" s="16" t="s">
        <v>77</v>
      </c>
      <c r="E175" s="16" t="s">
        <v>77</v>
      </c>
      <c r="F175" s="16" t="s">
        <v>77</v>
      </c>
    </row>
    <row r="176" spans="1:6" ht="16.5" thickBot="1">
      <c r="A176" s="17" t="s">
        <v>155</v>
      </c>
      <c r="B176" s="97" t="s">
        <v>119</v>
      </c>
      <c r="C176" s="14" t="s">
        <v>70</v>
      </c>
      <c r="D176" s="4" t="s">
        <v>126</v>
      </c>
      <c r="E176" s="16" t="s">
        <v>126</v>
      </c>
      <c r="F176" s="16" t="s">
        <v>126</v>
      </c>
    </row>
    <row r="177" spans="1:9" ht="16.5" thickBot="1">
      <c r="A177" s="17" t="s">
        <v>156</v>
      </c>
      <c r="B177" s="97" t="s">
        <v>120</v>
      </c>
      <c r="C177" s="14" t="s">
        <v>70</v>
      </c>
      <c r="D177" s="62">
        <v>9906</v>
      </c>
      <c r="E177" s="16">
        <v>23.23</v>
      </c>
      <c r="F177" s="16">
        <v>2368.1</v>
      </c>
    </row>
    <row r="178" spans="1:9" ht="16.5" thickBot="1">
      <c r="A178" s="17" t="s">
        <v>157</v>
      </c>
      <c r="B178" s="97" t="s">
        <v>121</v>
      </c>
      <c r="C178" s="14" t="s">
        <v>70</v>
      </c>
      <c r="D178" s="62">
        <v>12</v>
      </c>
      <c r="E178" s="86">
        <v>31.19</v>
      </c>
      <c r="F178" s="86">
        <v>33.61</v>
      </c>
    </row>
    <row r="179" spans="1:9" ht="16.5" thickBot="1">
      <c r="A179" s="17" t="s">
        <v>158</v>
      </c>
      <c r="B179" s="97" t="s">
        <v>38</v>
      </c>
      <c r="C179" s="14" t="s">
        <v>70</v>
      </c>
      <c r="D179" s="62">
        <f>60*(-1)</f>
        <v>-60</v>
      </c>
      <c r="E179" s="16">
        <v>0</v>
      </c>
      <c r="F179" s="16">
        <v>0</v>
      </c>
    </row>
    <row r="180" spans="1:9" ht="45.75" thickBot="1">
      <c r="A180" s="101">
        <v>11</v>
      </c>
      <c r="B180" s="97" t="s">
        <v>122</v>
      </c>
      <c r="C180" s="14" t="s">
        <v>71</v>
      </c>
      <c r="D180" s="72"/>
      <c r="E180" s="88">
        <v>2</v>
      </c>
      <c r="F180" s="87">
        <v>1.64</v>
      </c>
    </row>
    <row r="181" spans="1:9" ht="75.75" thickBot="1">
      <c r="A181" s="101">
        <v>12</v>
      </c>
      <c r="B181" s="97" t="s">
        <v>123</v>
      </c>
      <c r="C181" s="13"/>
      <c r="D181" s="4" t="s">
        <v>126</v>
      </c>
      <c r="E181" s="16" t="s">
        <v>126</v>
      </c>
      <c r="F181" s="16" t="s">
        <v>126</v>
      </c>
    </row>
    <row r="183" spans="1:9" ht="15.75">
      <c r="B183" s="114" t="s">
        <v>161</v>
      </c>
      <c r="C183" s="114"/>
      <c r="D183" s="114"/>
      <c r="E183" s="114"/>
      <c r="F183" s="114"/>
    </row>
    <row r="186" spans="1:9" ht="15.75">
      <c r="C186" s="11" t="s">
        <v>162</v>
      </c>
    </row>
    <row r="189" spans="1:9" ht="15.75" thickBot="1"/>
    <row r="190" spans="1:9" ht="31.5" customHeight="1" thickBot="1">
      <c r="A190" s="2" t="s">
        <v>6</v>
      </c>
      <c r="B190" s="12" t="s">
        <v>33</v>
      </c>
      <c r="C190" s="29" t="s">
        <v>69</v>
      </c>
      <c r="D190" s="115" t="s">
        <v>233</v>
      </c>
      <c r="E190" s="116"/>
      <c r="F190" s="117" t="s">
        <v>125</v>
      </c>
      <c r="G190" s="118"/>
      <c r="H190" s="115" t="s">
        <v>78</v>
      </c>
      <c r="I190" s="116"/>
    </row>
    <row r="191" spans="1:9" ht="15.75" thickBot="1">
      <c r="A191" s="101"/>
      <c r="B191" s="14"/>
      <c r="C191" s="30"/>
      <c r="D191" s="67" t="s">
        <v>205</v>
      </c>
      <c r="E191" s="68" t="s">
        <v>206</v>
      </c>
      <c r="F191" s="67" t="s">
        <v>205</v>
      </c>
      <c r="G191" s="68" t="s">
        <v>206</v>
      </c>
      <c r="H191" s="67" t="s">
        <v>205</v>
      </c>
      <c r="I191" s="68" t="s">
        <v>206</v>
      </c>
    </row>
    <row r="192" spans="1:9" ht="30.75" thickBot="1">
      <c r="A192" s="101" t="s">
        <v>7</v>
      </c>
      <c r="B192" s="28" t="s">
        <v>163</v>
      </c>
      <c r="C192" s="31"/>
      <c r="D192" s="66"/>
      <c r="E192" s="66"/>
      <c r="F192" s="66"/>
      <c r="G192" s="66"/>
      <c r="H192" s="66"/>
      <c r="I192" s="66"/>
    </row>
    <row r="193" spans="1:9" ht="45.75" thickBot="1">
      <c r="A193" s="101" t="s">
        <v>8</v>
      </c>
      <c r="B193" s="28" t="s">
        <v>164</v>
      </c>
      <c r="C193" s="31"/>
      <c r="D193" s="33"/>
      <c r="E193" s="33"/>
      <c r="F193" s="33"/>
      <c r="G193" s="33"/>
      <c r="H193" s="33"/>
      <c r="I193" s="33"/>
    </row>
    <row r="194" spans="1:9" ht="225.75" thickBot="1">
      <c r="A194" s="95"/>
      <c r="B194" s="28" t="s">
        <v>165</v>
      </c>
      <c r="C194" s="30" t="s">
        <v>166</v>
      </c>
      <c r="D194" s="33"/>
      <c r="E194" s="33"/>
      <c r="F194" s="33"/>
      <c r="G194" s="33"/>
      <c r="H194" s="33"/>
      <c r="I194" s="33"/>
    </row>
    <row r="195" spans="1:9" ht="30.75" thickBot="1">
      <c r="A195" s="101" t="s">
        <v>9</v>
      </c>
      <c r="B195" s="28" t="s">
        <v>167</v>
      </c>
      <c r="C195" s="31"/>
      <c r="D195" s="33"/>
      <c r="E195" s="33"/>
      <c r="F195" s="33"/>
      <c r="G195" s="33"/>
      <c r="H195" s="33"/>
      <c r="I195" s="33"/>
    </row>
    <row r="196" spans="1:9" ht="15.75" thickBot="1">
      <c r="A196" s="95"/>
      <c r="B196" s="28" t="s">
        <v>168</v>
      </c>
      <c r="C196" s="31"/>
      <c r="D196" s="33"/>
      <c r="E196" s="33"/>
      <c r="F196" s="33"/>
      <c r="G196" s="33"/>
      <c r="H196" s="33"/>
      <c r="I196" s="33"/>
    </row>
    <row r="197" spans="1:9" ht="30.75" thickBot="1">
      <c r="A197" s="95"/>
      <c r="B197" s="28" t="s">
        <v>169</v>
      </c>
      <c r="C197" s="30" t="s">
        <v>166</v>
      </c>
      <c r="D197" s="33">
        <f>929645.99*1000</f>
        <v>929645990</v>
      </c>
      <c r="E197" s="33">
        <f>874134.03*1000</f>
        <v>874134030</v>
      </c>
      <c r="F197" s="33">
        <f>874134.03*1000</f>
        <v>874134030</v>
      </c>
      <c r="G197" s="33">
        <f>1173934.1*1000</f>
        <v>1173934100</v>
      </c>
      <c r="H197" s="107">
        <v>1173934100</v>
      </c>
      <c r="I197" s="33">
        <v>1194585764</v>
      </c>
    </row>
    <row r="198" spans="1:9" ht="30.75" thickBot="1">
      <c r="A198" s="95"/>
      <c r="B198" s="28" t="s">
        <v>170</v>
      </c>
      <c r="C198" s="32"/>
      <c r="D198" s="33">
        <f>243.1*1000</f>
        <v>243100</v>
      </c>
      <c r="E198" s="33">
        <f>248.75*1000</f>
        <v>248750</v>
      </c>
      <c r="F198" s="33">
        <f>214.43*1000</f>
        <v>214430</v>
      </c>
      <c r="G198" s="33">
        <f>225.99*1000</f>
        <v>225990</v>
      </c>
      <c r="H198" s="33">
        <f>225.98*1000</f>
        <v>225980</v>
      </c>
      <c r="I198" s="33">
        <f>238.42*1000</f>
        <v>238420</v>
      </c>
    </row>
    <row r="199" spans="1:9" ht="15.75" thickBot="1">
      <c r="A199" s="95"/>
      <c r="B199" s="28" t="s">
        <v>171</v>
      </c>
      <c r="C199" s="32"/>
      <c r="D199" s="33">
        <f>1832.991*1000</f>
        <v>1832991</v>
      </c>
      <c r="E199" s="33">
        <f>1747.53*1000</f>
        <v>1747530</v>
      </c>
      <c r="F199" s="33">
        <f>1594.23*1000</f>
        <v>1594230</v>
      </c>
      <c r="G199" s="33">
        <f>2422.39*1000</f>
        <v>2422390</v>
      </c>
      <c r="H199" s="89">
        <v>2279037.2000000002</v>
      </c>
      <c r="I199" s="89">
        <v>2279037.2000000002</v>
      </c>
    </row>
    <row r="200" spans="1:9" ht="45.75" thickBot="1">
      <c r="A200" s="101" t="s">
        <v>12</v>
      </c>
      <c r="B200" s="28" t="s">
        <v>172</v>
      </c>
      <c r="C200" s="32"/>
      <c r="D200" s="33"/>
      <c r="E200" s="33"/>
      <c r="F200" s="33"/>
      <c r="G200" s="33"/>
      <c r="H200" s="33"/>
      <c r="I200" s="33"/>
    </row>
    <row r="201" spans="1:9" ht="15.75" thickBot="1">
      <c r="A201" s="101" t="s">
        <v>14</v>
      </c>
      <c r="B201" s="28" t="s">
        <v>173</v>
      </c>
      <c r="C201" s="31"/>
      <c r="D201" s="33"/>
      <c r="E201" s="33"/>
      <c r="F201" s="33"/>
      <c r="G201" s="33"/>
      <c r="H201" s="33"/>
      <c r="I201" s="33"/>
    </row>
    <row r="202" spans="1:9" ht="60.75" thickBot="1">
      <c r="A202" s="101" t="s">
        <v>15</v>
      </c>
      <c r="B202" s="28" t="s">
        <v>174</v>
      </c>
      <c r="C202" s="32"/>
      <c r="D202" s="33">
        <f>364.14*1000</f>
        <v>364140</v>
      </c>
      <c r="E202" s="33">
        <f>556.98*1000</f>
        <v>556980</v>
      </c>
      <c r="F202" s="33">
        <f>556.98*1000</f>
        <v>556980</v>
      </c>
      <c r="G202" s="33">
        <f>556.98*1000</f>
        <v>556980</v>
      </c>
      <c r="H202" s="33">
        <f>556.98*1000</f>
        <v>556980</v>
      </c>
      <c r="I202" s="89">
        <v>819517</v>
      </c>
    </row>
    <row r="203" spans="1:9" ht="90.75" thickBot="1">
      <c r="A203" s="101" t="s">
        <v>16</v>
      </c>
      <c r="B203" s="28" t="s">
        <v>175</v>
      </c>
      <c r="C203" s="32"/>
      <c r="D203" s="33">
        <f>584.561*1000</f>
        <v>584561</v>
      </c>
      <c r="E203" s="33">
        <f>805.75*1000</f>
        <v>805750</v>
      </c>
      <c r="F203" s="33">
        <f>805.75*1000</f>
        <v>805750</v>
      </c>
      <c r="G203" s="33">
        <f>805.75*1000</f>
        <v>805750</v>
      </c>
      <c r="H203" s="33">
        <f>805.75*1000</f>
        <v>805750</v>
      </c>
      <c r="I203" s="89">
        <v>1185546.7</v>
      </c>
    </row>
    <row r="204" spans="1:9" ht="30.75" thickBot="1">
      <c r="A204" s="101" t="s">
        <v>17</v>
      </c>
      <c r="B204" s="28" t="s">
        <v>176</v>
      </c>
      <c r="C204" s="30" t="s">
        <v>71</v>
      </c>
      <c r="D204" s="33" t="s">
        <v>225</v>
      </c>
      <c r="E204" s="33" t="s">
        <v>225</v>
      </c>
      <c r="F204" s="33" t="s">
        <v>225</v>
      </c>
      <c r="G204" s="33" t="s">
        <v>225</v>
      </c>
      <c r="H204" s="33" t="s">
        <v>225</v>
      </c>
      <c r="I204" s="33" t="s">
        <v>225</v>
      </c>
    </row>
    <row r="205" spans="1:9" ht="15.75" thickBot="1">
      <c r="A205" s="95"/>
      <c r="B205" s="28" t="s">
        <v>101</v>
      </c>
      <c r="C205" s="30" t="s">
        <v>71</v>
      </c>
      <c r="D205" s="33" t="s">
        <v>225</v>
      </c>
      <c r="E205" s="33" t="s">
        <v>225</v>
      </c>
      <c r="F205" s="33" t="s">
        <v>225</v>
      </c>
      <c r="G205" s="33" t="s">
        <v>225</v>
      </c>
      <c r="H205" s="33" t="s">
        <v>225</v>
      </c>
      <c r="I205" s="33" t="s">
        <v>225</v>
      </c>
    </row>
    <row r="206" spans="1:9" ht="15.75" thickBot="1">
      <c r="A206" s="95"/>
      <c r="B206" s="28" t="s">
        <v>102</v>
      </c>
      <c r="C206" s="30" t="s">
        <v>71</v>
      </c>
      <c r="D206" s="33" t="s">
        <v>225</v>
      </c>
      <c r="E206" s="33" t="s">
        <v>225</v>
      </c>
      <c r="F206" s="33" t="s">
        <v>225</v>
      </c>
      <c r="G206" s="33" t="s">
        <v>225</v>
      </c>
      <c r="H206" s="33" t="s">
        <v>225</v>
      </c>
      <c r="I206" s="33" t="s">
        <v>225</v>
      </c>
    </row>
    <row r="207" spans="1:9" ht="15.75" thickBot="1">
      <c r="A207" s="95"/>
      <c r="B207" s="28" t="s">
        <v>103</v>
      </c>
      <c r="C207" s="30" t="s">
        <v>71</v>
      </c>
      <c r="D207" s="33" t="s">
        <v>225</v>
      </c>
      <c r="E207" s="33" t="s">
        <v>225</v>
      </c>
      <c r="F207" s="33" t="s">
        <v>225</v>
      </c>
      <c r="G207" s="33" t="s">
        <v>225</v>
      </c>
      <c r="H207" s="33" t="s">
        <v>225</v>
      </c>
      <c r="I207" s="33" t="s">
        <v>225</v>
      </c>
    </row>
    <row r="208" spans="1:9" ht="15.75" thickBot="1">
      <c r="A208" s="95"/>
      <c r="B208" s="28" t="s">
        <v>104</v>
      </c>
      <c r="C208" s="30" t="s">
        <v>71</v>
      </c>
      <c r="D208" s="33" t="s">
        <v>225</v>
      </c>
      <c r="E208" s="33" t="s">
        <v>225</v>
      </c>
      <c r="F208" s="33" t="s">
        <v>225</v>
      </c>
      <c r="G208" s="33" t="s">
        <v>225</v>
      </c>
      <c r="H208" s="33" t="s">
        <v>225</v>
      </c>
      <c r="I208" s="33" t="s">
        <v>225</v>
      </c>
    </row>
    <row r="209" spans="1:9" ht="15.75" thickBot="1">
      <c r="A209" s="101" t="s">
        <v>23</v>
      </c>
      <c r="B209" s="28" t="s">
        <v>177</v>
      </c>
      <c r="C209" s="31"/>
      <c r="D209" s="33"/>
      <c r="E209" s="33"/>
      <c r="F209" s="33"/>
      <c r="G209" s="33"/>
      <c r="H209" s="33"/>
      <c r="I209" s="33"/>
    </row>
    <row r="210" spans="1:9">
      <c r="A210" s="126" t="s">
        <v>24</v>
      </c>
      <c r="B210" s="124" t="s">
        <v>178</v>
      </c>
      <c r="C210" s="112" t="s">
        <v>179</v>
      </c>
      <c r="D210" s="33"/>
      <c r="E210" s="33"/>
      <c r="F210" s="33"/>
      <c r="G210" s="33"/>
      <c r="H210" s="33"/>
      <c r="I210" s="33"/>
    </row>
    <row r="211" spans="1:9" ht="15.75" thickBot="1">
      <c r="A211" s="127"/>
      <c r="B211" s="125"/>
      <c r="C211" s="113"/>
      <c r="D211" s="33"/>
      <c r="E211" s="33"/>
      <c r="F211" s="33"/>
      <c r="G211" s="33"/>
      <c r="H211" s="33"/>
      <c r="I211" s="33"/>
    </row>
    <row r="212" spans="1:9">
      <c r="A212" s="122"/>
      <c r="B212" s="124" t="s">
        <v>180</v>
      </c>
      <c r="C212" s="112" t="s">
        <v>179</v>
      </c>
      <c r="D212" s="33"/>
      <c r="E212" s="33"/>
      <c r="F212" s="33"/>
      <c r="G212" s="33"/>
      <c r="H212" s="33"/>
      <c r="I212" s="33"/>
    </row>
    <row r="213" spans="1:9" ht="15.75" thickBot="1">
      <c r="A213" s="123"/>
      <c r="B213" s="125"/>
      <c r="C213" s="113"/>
      <c r="D213" s="33"/>
      <c r="E213" s="33"/>
      <c r="F213" s="33"/>
      <c r="G213" s="33"/>
      <c r="H213" s="33"/>
      <c r="I213" s="33"/>
    </row>
    <row r="214" spans="1:9" ht="30.75" thickBot="1">
      <c r="A214" s="101" t="s">
        <v>25</v>
      </c>
      <c r="B214" s="28" t="s">
        <v>181</v>
      </c>
      <c r="C214" s="30" t="s">
        <v>166</v>
      </c>
      <c r="D214" s="33"/>
      <c r="E214" s="33"/>
      <c r="F214" s="33"/>
      <c r="G214" s="33"/>
      <c r="H214" s="33"/>
      <c r="I214" s="33"/>
    </row>
    <row r="215" spans="1:9" ht="30.75" thickBot="1">
      <c r="A215" s="101" t="s">
        <v>26</v>
      </c>
      <c r="B215" s="28" t="s">
        <v>182</v>
      </c>
      <c r="C215" s="30" t="s">
        <v>183</v>
      </c>
      <c r="D215" s="33"/>
      <c r="E215" s="33"/>
      <c r="F215" s="33"/>
      <c r="G215" s="33"/>
      <c r="H215" s="33"/>
      <c r="I215" s="33"/>
    </row>
    <row r="216" spans="1:9" ht="30.75" thickBot="1">
      <c r="A216" s="101" t="s">
        <v>184</v>
      </c>
      <c r="B216" s="28" t="s">
        <v>185</v>
      </c>
      <c r="C216" s="30" t="s">
        <v>183</v>
      </c>
      <c r="D216" s="33"/>
      <c r="E216" s="33"/>
      <c r="F216" s="33"/>
      <c r="G216" s="33"/>
      <c r="H216" s="33"/>
      <c r="I216" s="33"/>
    </row>
    <row r="217" spans="1:9" ht="15.75" thickBot="1">
      <c r="A217" s="101" t="s">
        <v>186</v>
      </c>
      <c r="B217" s="28" t="s">
        <v>187</v>
      </c>
      <c r="C217" s="30" t="s">
        <v>183</v>
      </c>
      <c r="D217" s="33"/>
      <c r="E217" s="33"/>
      <c r="F217" s="33"/>
      <c r="G217" s="33"/>
      <c r="H217" s="33"/>
      <c r="I217" s="33"/>
    </row>
    <row r="218" spans="1:9">
      <c r="A218" s="122"/>
      <c r="B218" s="124" t="s">
        <v>188</v>
      </c>
      <c r="C218" s="112" t="s">
        <v>183</v>
      </c>
      <c r="D218" s="33"/>
      <c r="E218" s="33"/>
      <c r="F218" s="33"/>
      <c r="G218" s="33"/>
      <c r="H218" s="33"/>
      <c r="I218" s="33"/>
    </row>
    <row r="219" spans="1:9" ht="15.75" thickBot="1">
      <c r="A219" s="123"/>
      <c r="B219" s="125"/>
      <c r="C219" s="113"/>
      <c r="D219" s="33"/>
      <c r="E219" s="33"/>
      <c r="F219" s="33"/>
      <c r="G219" s="33"/>
      <c r="H219" s="33"/>
      <c r="I219" s="33"/>
    </row>
    <row r="220" spans="1:9">
      <c r="A220" s="122"/>
      <c r="B220" s="124" t="s">
        <v>189</v>
      </c>
      <c r="C220" s="112" t="s">
        <v>183</v>
      </c>
      <c r="D220" s="33"/>
      <c r="E220" s="33"/>
      <c r="F220" s="33"/>
      <c r="G220" s="33"/>
      <c r="H220" s="33"/>
      <c r="I220" s="33"/>
    </row>
    <row r="221" spans="1:9" ht="15.75" thickBot="1">
      <c r="A221" s="123"/>
      <c r="B221" s="125"/>
      <c r="C221" s="113"/>
      <c r="D221" s="33"/>
      <c r="E221" s="33"/>
      <c r="F221" s="33"/>
      <c r="G221" s="33"/>
      <c r="H221" s="33"/>
      <c r="I221" s="33"/>
    </row>
    <row r="222" spans="1:9">
      <c r="A222" s="122"/>
      <c r="B222" s="124" t="s">
        <v>190</v>
      </c>
      <c r="C222" s="112" t="s">
        <v>183</v>
      </c>
      <c r="D222" s="33"/>
      <c r="E222" s="33"/>
      <c r="F222" s="33"/>
      <c r="G222" s="33"/>
      <c r="H222" s="33"/>
      <c r="I222" s="33"/>
    </row>
    <row r="223" spans="1:9" ht="15.75" thickBot="1">
      <c r="A223" s="123"/>
      <c r="B223" s="125"/>
      <c r="C223" s="113"/>
      <c r="D223" s="33"/>
      <c r="E223" s="33"/>
      <c r="F223" s="33"/>
      <c r="G223" s="33"/>
      <c r="H223" s="33"/>
      <c r="I223" s="33"/>
    </row>
    <row r="224" spans="1:9">
      <c r="A224" s="122"/>
      <c r="B224" s="124" t="s">
        <v>191</v>
      </c>
      <c r="C224" s="112" t="s">
        <v>183</v>
      </c>
      <c r="D224" s="33"/>
      <c r="E224" s="33"/>
      <c r="F224" s="33"/>
      <c r="G224" s="33"/>
      <c r="H224" s="33"/>
      <c r="I224" s="33"/>
    </row>
    <row r="225" spans="1:9" ht="15.75" thickBot="1">
      <c r="A225" s="123"/>
      <c r="B225" s="125"/>
      <c r="C225" s="113"/>
      <c r="D225" s="33"/>
      <c r="E225" s="33"/>
      <c r="F225" s="33"/>
      <c r="G225" s="33"/>
      <c r="H225" s="33"/>
      <c r="I225" s="33"/>
    </row>
    <row r="226" spans="1:9" ht="30.75" thickBot="1">
      <c r="A226" s="101" t="s">
        <v>192</v>
      </c>
      <c r="B226" s="28" t="s">
        <v>193</v>
      </c>
      <c r="C226" s="30" t="s">
        <v>183</v>
      </c>
      <c r="D226" s="33"/>
      <c r="E226" s="33"/>
      <c r="F226" s="33"/>
      <c r="G226" s="33"/>
      <c r="H226" s="33"/>
      <c r="I226" s="33"/>
    </row>
    <row r="227" spans="1:9" ht="30.75" thickBot="1">
      <c r="A227" s="101" t="s">
        <v>27</v>
      </c>
      <c r="B227" s="28" t="s">
        <v>194</v>
      </c>
      <c r="C227" s="31"/>
      <c r="D227" s="33"/>
      <c r="E227" s="33"/>
      <c r="F227" s="33"/>
      <c r="G227" s="33"/>
      <c r="H227" s="33"/>
      <c r="I227" s="33"/>
    </row>
    <row r="228" spans="1:9" ht="30.75" thickBot="1">
      <c r="A228" s="101" t="s">
        <v>28</v>
      </c>
      <c r="B228" s="28" t="s">
        <v>195</v>
      </c>
      <c r="C228" s="30" t="s">
        <v>196</v>
      </c>
      <c r="D228" s="33"/>
      <c r="E228" s="33"/>
      <c r="F228" s="33"/>
      <c r="G228" s="33"/>
      <c r="H228" s="33"/>
      <c r="I228" s="33"/>
    </row>
    <row r="229" spans="1:9" ht="30.75" thickBot="1">
      <c r="A229" s="101" t="s">
        <v>197</v>
      </c>
      <c r="B229" s="28" t="s">
        <v>198</v>
      </c>
      <c r="C229" s="30" t="s">
        <v>199</v>
      </c>
      <c r="D229" s="33"/>
      <c r="E229" s="33"/>
      <c r="F229" s="33"/>
      <c r="G229" s="33"/>
      <c r="H229" s="33"/>
      <c r="I229" s="33"/>
    </row>
    <row r="230" spans="1:9" ht="30.75" thickBot="1">
      <c r="A230" s="101" t="s">
        <v>200</v>
      </c>
      <c r="B230" s="28" t="s">
        <v>201</v>
      </c>
      <c r="C230" s="30" t="s">
        <v>202</v>
      </c>
      <c r="D230" s="33"/>
      <c r="E230" s="33"/>
      <c r="F230" s="33"/>
      <c r="G230" s="33"/>
      <c r="H230" s="33"/>
      <c r="I230" s="33"/>
    </row>
    <row r="231" spans="1:9" ht="30.75" thickBot="1">
      <c r="A231" s="95"/>
      <c r="B231" s="28" t="s">
        <v>203</v>
      </c>
      <c r="C231" s="30" t="s">
        <v>202</v>
      </c>
      <c r="D231" s="33"/>
      <c r="E231" s="33"/>
      <c r="F231" s="33"/>
      <c r="G231" s="33"/>
      <c r="H231" s="33"/>
      <c r="I231" s="33"/>
    </row>
    <row r="232" spans="1:9" ht="30.75" thickBot="1">
      <c r="A232" s="95"/>
      <c r="B232" s="28" t="s">
        <v>204</v>
      </c>
      <c r="C232" s="30" t="s">
        <v>202</v>
      </c>
      <c r="D232" s="33"/>
      <c r="E232" s="33"/>
      <c r="F232" s="33"/>
      <c r="G232" s="33"/>
      <c r="H232" s="33"/>
      <c r="I232" s="33"/>
    </row>
    <row r="234" spans="1:9" ht="15.75">
      <c r="C234" s="114" t="s">
        <v>161</v>
      </c>
      <c r="D234" s="114"/>
      <c r="E234" s="114"/>
      <c r="F234" s="114"/>
      <c r="G234" s="114"/>
      <c r="H234" s="114"/>
      <c r="I234" s="114"/>
    </row>
  </sheetData>
  <mergeCells count="39">
    <mergeCell ref="B26:B27"/>
    <mergeCell ref="B7:C7"/>
    <mergeCell ref="C14:G14"/>
    <mergeCell ref="C15:F15"/>
    <mergeCell ref="B18:B19"/>
    <mergeCell ref="B20:B21"/>
    <mergeCell ref="B22:B23"/>
    <mergeCell ref="B24:B25"/>
    <mergeCell ref="A212:A213"/>
    <mergeCell ref="B212:B213"/>
    <mergeCell ref="A218:A219"/>
    <mergeCell ref="B218:B219"/>
    <mergeCell ref="A210:A211"/>
    <mergeCell ref="B210:B211"/>
    <mergeCell ref="A224:A225"/>
    <mergeCell ref="B224:B225"/>
    <mergeCell ref="A220:A221"/>
    <mergeCell ref="B220:B221"/>
    <mergeCell ref="A222:A223"/>
    <mergeCell ref="B222:B223"/>
    <mergeCell ref="B28:B29"/>
    <mergeCell ref="B30:B31"/>
    <mergeCell ref="B32:B33"/>
    <mergeCell ref="B36:F36"/>
    <mergeCell ref="B76:F76"/>
    <mergeCell ref="B77:F77"/>
    <mergeCell ref="B78:F78"/>
    <mergeCell ref="B79:F79"/>
    <mergeCell ref="B183:F183"/>
    <mergeCell ref="D190:E190"/>
    <mergeCell ref="F190:G190"/>
    <mergeCell ref="C222:C223"/>
    <mergeCell ref="C224:C225"/>
    <mergeCell ref="C234:I234"/>
    <mergeCell ref="H190:I190"/>
    <mergeCell ref="C210:C211"/>
    <mergeCell ref="C212:C213"/>
    <mergeCell ref="C218:C219"/>
    <mergeCell ref="C220:C221"/>
  </mergeCells>
  <hyperlinks>
    <hyperlink ref="B47" location="sub_10222" display="sub_10222"/>
    <hyperlink ref="B48" location="sub_10222" display="sub_10222"/>
    <hyperlink ref="B49" location="sub_10223" display="sub_10223"/>
    <hyperlink ref="B50" location="sub_10223" display="sub_10223"/>
    <hyperlink ref="B51" location="sub_10223" display="sub_10223"/>
    <hyperlink ref="B52" location="sub_10223" display="sub_10223"/>
    <hyperlink ref="B53" location="sub_10223" display="sub_10223"/>
    <hyperlink ref="B54" location="sub_10224" display="sub_10224"/>
    <hyperlink ref="B66" location="sub_10223" display="sub_10223"/>
    <hyperlink ref="B67" location="sub_10223" display="sub_10223"/>
    <hyperlink ref="E84" location="sub_10311" display="sub_10311"/>
    <hyperlink ref="F190" location="sub_10511" display="sub_10511"/>
    <hyperlink ref="C28" r:id="rId1"/>
  </hyperlinks>
  <pageMargins left="0.7" right="0.7" top="0.75" bottom="0.75" header="0.3" footer="0.3"/>
  <pageSetup paperSize="9" orientation="portrait" horizontalDpi="180" verticalDpi="180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сайт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2015-04-17T08:17:41Z</dcterms:modified>
</cp:coreProperties>
</file>